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jucb-my.sharepoint.com/personal/fiala_jcu_cz/Documents/Plocha/Mrkvička, Fiala, Petrášková TPMS/učebnice TPMS příklady v MS Excel/II Matematická statistika/"/>
    </mc:Choice>
  </mc:AlternateContent>
  <xr:revisionPtr revIDLastSave="36" documentId="13_ncr:1_{E5211C20-4E18-40B6-A929-BC406EC2F3C2}" xr6:coauthVersionLast="47" xr6:coauthVersionMax="47" xr10:uidLastSave="{E696E854-7852-47DC-BB5F-F9DF6A4B61AC}"/>
  <bookViews>
    <workbookView xWindow="-120" yWindow="-120" windowWidth="29040" windowHeight="17520" xr2:uid="{00000000-000D-0000-FFFF-FFFF00000000}"/>
  </bookViews>
  <sheets>
    <sheet name="Příklad-Example 20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2" i="1" l="1"/>
  <c r="L17" i="1"/>
  <c r="I17" i="1"/>
  <c r="H19" i="1"/>
  <c r="H17" i="1"/>
  <c r="K17" i="1"/>
  <c r="I4" i="1"/>
  <c r="I3" i="1"/>
  <c r="D6" i="1"/>
  <c r="D5" i="1"/>
  <c r="E6" i="1" s="1"/>
  <c r="D4" i="1"/>
  <c r="G13" i="1" s="1"/>
  <c r="I13" i="1" s="1"/>
  <c r="D3" i="1"/>
  <c r="G10" i="1" l="1"/>
  <c r="I10" i="1" s="1"/>
  <c r="J10" i="1" s="1"/>
  <c r="L10" i="1" s="1"/>
  <c r="G7" i="1"/>
  <c r="G11" i="1"/>
  <c r="I11" i="1" s="1"/>
  <c r="J11" i="1" s="1"/>
  <c r="L11" i="1" s="1"/>
  <c r="G15" i="1"/>
  <c r="I15" i="1" s="1"/>
  <c r="G14" i="1"/>
  <c r="I14" i="1" s="1"/>
  <c r="G8" i="1"/>
  <c r="I8" i="1" s="1"/>
  <c r="G12" i="1"/>
  <c r="I12" i="1" s="1"/>
  <c r="J12" i="1" s="1"/>
  <c r="L12" i="1" s="1"/>
  <c r="G9" i="1"/>
  <c r="I9" i="1" s="1"/>
  <c r="J13" i="1" l="1"/>
  <c r="L13" i="1" s="1"/>
  <c r="I7" i="1"/>
  <c r="G17" i="1"/>
  <c r="J9" i="1" l="1"/>
  <c r="J17" i="1" l="1"/>
  <c r="L9" i="1"/>
</calcChain>
</file>

<file path=xl/sharedStrings.xml><?xml version="1.0" encoding="utf-8"?>
<sst xmlns="http://schemas.openxmlformats.org/spreadsheetml/2006/main" count="22" uniqueCount="22">
  <si>
    <t>n</t>
  </si>
  <si>
    <t>s</t>
  </si>
  <si>
    <t>s^ 2</t>
  </si>
  <si>
    <t>CHISQ.TEST</t>
  </si>
  <si>
    <t>Data</t>
  </si>
  <si>
    <t>AP/Arithmetic mean</t>
  </si>
  <si>
    <t>Počet intervalů/Number of intervals</t>
  </si>
  <si>
    <t>Šířka intervalu/Interval width</t>
  </si>
  <si>
    <t xml:space="preserve">Pravděpodobnosti </t>
  </si>
  <si>
    <t>Probability</t>
  </si>
  <si>
    <t>Zjištěné četnosti</t>
  </si>
  <si>
    <t>Očekávané četnosti</t>
  </si>
  <si>
    <t>Observed frequencies</t>
  </si>
  <si>
    <t>Expected frequencies</t>
  </si>
  <si>
    <t>Testová statistika/Test statistic</t>
  </si>
  <si>
    <t>Kritická hodnota/Critical value</t>
  </si>
  <si>
    <t>Celkem/Total</t>
  </si>
  <si>
    <t xml:space="preserve"> =&gt; We do not reject H_0.</t>
  </si>
  <si>
    <t>Výběr pochází z normálního rozdělení./The sample comes from a normal distribution.</t>
  </si>
  <si>
    <t>p &gt; 0.05 =&gt; We do not reject H_0 at the 0.05 significance level.</t>
  </si>
  <si>
    <t>p &gt;0.05 =&gt; Nezamítáme H_0 na hladině významnosti 0.05.</t>
  </si>
  <si>
    <t xml:space="preserve"> =&gt; Nezamítáme H_0.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</si>
</sst>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left" vertical="center"/>
    </xf>
    <xf numFmtId="1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52"/>
  <sheetViews>
    <sheetView tabSelected="1" workbookViewId="0"/>
  </sheetViews>
  <sheetFormatPr defaultRowHeight="15" x14ac:dyDescent="0.25"/>
  <cols>
    <col min="1" max="1" width="7.140625" style="3" customWidth="1"/>
    <col min="2" max="2" width="9.140625" style="3"/>
    <col min="3" max="3" width="21.7109375" style="3" customWidth="1"/>
    <col min="4" max="6" width="9.140625" style="3"/>
    <col min="7" max="7" width="19.42578125" style="3" customWidth="1"/>
    <col min="8" max="8" width="21.7109375" style="3" customWidth="1"/>
    <col min="9" max="9" width="21" style="3" customWidth="1"/>
    <col min="10" max="16384" width="9.140625" style="3"/>
  </cols>
  <sheetData>
    <row r="2" spans="2:12" x14ac:dyDescent="0.25">
      <c r="B2" s="2" t="s">
        <v>4</v>
      </c>
    </row>
    <row r="3" spans="2:12" x14ac:dyDescent="0.25">
      <c r="B3" s="4">
        <v>1</v>
      </c>
      <c r="C3" s="3" t="s">
        <v>0</v>
      </c>
      <c r="D3" s="3">
        <f>COUNT(B3:B52)</f>
        <v>50</v>
      </c>
      <c r="G3" s="5" t="s">
        <v>6</v>
      </c>
      <c r="I3" s="3">
        <f>3.32*LOG10(50)+1</f>
        <v>6.6405804143955818</v>
      </c>
    </row>
    <row r="4" spans="2:12" x14ac:dyDescent="0.25">
      <c r="B4" s="4">
        <v>1</v>
      </c>
      <c r="C4" s="3" t="s">
        <v>5</v>
      </c>
      <c r="D4" s="3">
        <f>AVERAGE(B3:B52)</f>
        <v>4.2</v>
      </c>
      <c r="G4" s="5" t="s">
        <v>7</v>
      </c>
      <c r="I4" s="3">
        <f>6/7</f>
        <v>0.8571428571428571</v>
      </c>
    </row>
    <row r="5" spans="2:12" x14ac:dyDescent="0.25">
      <c r="B5" s="4">
        <v>2</v>
      </c>
      <c r="C5" s="3" t="s">
        <v>1</v>
      </c>
      <c r="D5" s="3">
        <f>_xlfn.STDEV.S(B3:B52)</f>
        <v>1.6162440712835371</v>
      </c>
      <c r="G5" s="3" t="s">
        <v>9</v>
      </c>
      <c r="H5" s="6" t="s">
        <v>12</v>
      </c>
      <c r="I5" s="6" t="s">
        <v>13</v>
      </c>
    </row>
    <row r="6" spans="2:12" x14ac:dyDescent="0.25">
      <c r="B6" s="4">
        <v>2</v>
      </c>
      <c r="C6" s="3" t="s">
        <v>2</v>
      </c>
      <c r="D6" s="3">
        <f>_xlfn.VAR.S(B3:B52)</f>
        <v>2.6122448979591835</v>
      </c>
      <c r="E6" s="3">
        <f>D5^2</f>
        <v>2.6122448979591835</v>
      </c>
      <c r="G6" s="1" t="s">
        <v>8</v>
      </c>
      <c r="H6" s="3" t="s">
        <v>10</v>
      </c>
      <c r="I6" s="3" t="s">
        <v>11</v>
      </c>
    </row>
    <row r="7" spans="2:12" x14ac:dyDescent="0.25">
      <c r="B7" s="4">
        <v>2</v>
      </c>
      <c r="G7" s="3">
        <f>_xlfn.NORM.S.DIST((1-D4)/D5,TRUE)</f>
        <v>2.3857440118675563E-2</v>
      </c>
      <c r="H7" s="7">
        <v>2</v>
      </c>
      <c r="I7" s="8">
        <f>G7*50</f>
        <v>1.1928720059337781</v>
      </c>
    </row>
    <row r="8" spans="2:12" x14ac:dyDescent="0.25">
      <c r="B8" s="4">
        <v>2</v>
      </c>
      <c r="G8" s="3">
        <f>_xlfn.NORM.S.DIST((1.857-$D$4)/$D$5,TRUE)-_xlfn.NORM.S.DIST((1-$D$4)/$D$5,TRUE)</f>
        <v>4.9719615644812087E-2</v>
      </c>
      <c r="H8" s="7">
        <v>0</v>
      </c>
      <c r="I8" s="8">
        <f t="shared" ref="I8:I15" si="0">G8*50</f>
        <v>2.4859807822406044</v>
      </c>
    </row>
    <row r="9" spans="2:12" x14ac:dyDescent="0.25">
      <c r="B9" s="4">
        <v>2</v>
      </c>
      <c r="G9" s="3">
        <f>_xlfn.NORM.S.DIST((2.714-$D$4)/$D$5,TRUE)-_xlfn.NORM.S.DIST((1.857-$D$4)/$D$5,TRUE)</f>
        <v>0.10536206264151417</v>
      </c>
      <c r="H9" s="7">
        <v>6</v>
      </c>
      <c r="I9" s="8">
        <f t="shared" si="0"/>
        <v>5.2681031320757086</v>
      </c>
      <c r="J9" s="8">
        <f>SUM(I7:I9)</f>
        <v>8.9469559202500903</v>
      </c>
      <c r="K9" s="3">
        <v>8</v>
      </c>
      <c r="L9" s="8">
        <f>((K9-J9)^2)/J9</f>
        <v>0.10022688419276685</v>
      </c>
    </row>
    <row r="10" spans="2:12" x14ac:dyDescent="0.25">
      <c r="B10" s="4">
        <v>2</v>
      </c>
      <c r="G10" s="3">
        <f>_xlfn.NORM.S.DIST((3.571-$D$4)/$D$5,TRUE)-_xlfn.NORM.S.DIST((2.714-$D$4)/$D$5,TRUE)</f>
        <v>0.16963463823312569</v>
      </c>
      <c r="H10" s="7">
        <v>8</v>
      </c>
      <c r="I10" s="8">
        <f t="shared" si="0"/>
        <v>8.4817319116562846</v>
      </c>
      <c r="J10" s="8">
        <f>I10</f>
        <v>8.4817319116562846</v>
      </c>
      <c r="K10" s="3">
        <v>8</v>
      </c>
      <c r="L10" s="8">
        <f t="shared" ref="L10:L13" si="1">((K10-J10)^2)/J10</f>
        <v>2.7360642510888013E-2</v>
      </c>
    </row>
    <row r="11" spans="2:12" x14ac:dyDescent="0.25">
      <c r="B11" s="4">
        <v>3</v>
      </c>
      <c r="G11" s="3">
        <f>_xlfn.NORM.S.DIST((4.428-$D$4)/$D$5,TRUE)-_xlfn.NORM.S.DIST((3.571-$D$4)/$D$5,TRUE)</f>
        <v>0.20751805393191869</v>
      </c>
      <c r="H11" s="7">
        <v>15</v>
      </c>
      <c r="I11" s="8">
        <f t="shared" si="0"/>
        <v>10.375902696595935</v>
      </c>
      <c r="J11" s="8">
        <f t="shared" ref="J11:J12" si="2">I11</f>
        <v>10.375902696595935</v>
      </c>
      <c r="K11" s="3">
        <v>15</v>
      </c>
      <c r="L11" s="8">
        <f t="shared" si="1"/>
        <v>2.0607629520623512</v>
      </c>
    </row>
    <row r="12" spans="2:12" x14ac:dyDescent="0.25">
      <c r="B12" s="4">
        <v>3</v>
      </c>
      <c r="G12" s="3">
        <f>_xlfn.NORM.S.DIST((5.285-$D$4)/$D$5,TRUE)-_xlfn.NORM.S.DIST((4.428-$D$4)/$D$5,TRUE)</f>
        <v>0.19289649757561922</v>
      </c>
      <c r="H12" s="7">
        <v>7</v>
      </c>
      <c r="I12" s="8">
        <f t="shared" si="0"/>
        <v>9.6448248787809607</v>
      </c>
      <c r="J12" s="8">
        <f t="shared" si="2"/>
        <v>9.6448248787809607</v>
      </c>
      <c r="K12" s="3">
        <v>7</v>
      </c>
      <c r="L12" s="8">
        <f t="shared" si="1"/>
        <v>0.725269637068087</v>
      </c>
    </row>
    <row r="13" spans="2:12" x14ac:dyDescent="0.25">
      <c r="B13" s="4">
        <v>3</v>
      </c>
      <c r="G13" s="3">
        <f>_xlfn.NORM.S.DIST((6.142-$D$4)/$D$5,TRUE)-_xlfn.NORM.S.DIST((5.285-$D$4)/$D$5,TRUE)</f>
        <v>0.13624296234059041</v>
      </c>
      <c r="H13" s="7">
        <v>7</v>
      </c>
      <c r="I13" s="8">
        <f t="shared" si="0"/>
        <v>6.8121481170295208</v>
      </c>
      <c r="J13" s="8">
        <f>SUM(I13:I15)</f>
        <v>12.550584592716728</v>
      </c>
      <c r="K13" s="3">
        <v>12</v>
      </c>
      <c r="L13" s="8">
        <f t="shared" si="1"/>
        <v>2.4153726983599098E-2</v>
      </c>
    </row>
    <row r="14" spans="2:12" x14ac:dyDescent="0.25">
      <c r="B14" s="4">
        <v>3</v>
      </c>
      <c r="G14" s="3">
        <f>_xlfn.NORM.S.DIST((6.999-$D$4)/$D$5,TRUE)-_xlfn.NORM.S.DIST((6.142-$D$4)/$D$5,TRUE)</f>
        <v>7.3113507736281003E-2</v>
      </c>
      <c r="H14" s="7">
        <v>0</v>
      </c>
      <c r="I14" s="8">
        <f t="shared" si="0"/>
        <v>3.6556753868140501</v>
      </c>
      <c r="L14" s="8"/>
    </row>
    <row r="15" spans="2:12" x14ac:dyDescent="0.25">
      <c r="B15" s="4">
        <v>3</v>
      </c>
      <c r="G15" s="3">
        <f>_xlfn.NORM.S.DIST((100-$D$4)/$D$5,TRUE)-_xlfn.NORM.S.DIST((6.999-$D$4)/$D$5,TRUE)</f>
        <v>4.1655221777463169E-2</v>
      </c>
      <c r="H15" s="7">
        <v>5</v>
      </c>
      <c r="I15" s="8">
        <f t="shared" si="0"/>
        <v>2.0827610888731583</v>
      </c>
      <c r="L15" s="8"/>
    </row>
    <row r="16" spans="2:12" x14ac:dyDescent="0.25">
      <c r="B16" s="4">
        <v>3</v>
      </c>
      <c r="L16" s="9" t="s">
        <v>14</v>
      </c>
    </row>
    <row r="17" spans="2:12" x14ac:dyDescent="0.25">
      <c r="B17" s="4">
        <v>3</v>
      </c>
      <c r="F17" s="1" t="s">
        <v>16</v>
      </c>
      <c r="G17" s="3">
        <f>SUM(G7:G15)</f>
        <v>1</v>
      </c>
      <c r="H17" s="3">
        <f t="shared" ref="H17:J17" si="3">SUM(H7:H15)</f>
        <v>50</v>
      </c>
      <c r="I17" s="10">
        <f>SUM(I7:I15)</f>
        <v>50</v>
      </c>
      <c r="J17" s="3">
        <f t="shared" si="3"/>
        <v>50</v>
      </c>
      <c r="K17" s="3">
        <f>SUM(K7:K15)</f>
        <v>50</v>
      </c>
      <c r="L17" s="8">
        <f>SUM(L7:L15)</f>
        <v>2.9377738428176925</v>
      </c>
    </row>
    <row r="18" spans="2:12" x14ac:dyDescent="0.25">
      <c r="B18" s="4">
        <v>3</v>
      </c>
    </row>
    <row r="19" spans="2:12" x14ac:dyDescent="0.25">
      <c r="B19" s="4">
        <v>4</v>
      </c>
      <c r="G19" s="1" t="s">
        <v>15</v>
      </c>
      <c r="H19" s="3">
        <f>_xlfn.CHISQ.INV(0.95,2)</f>
        <v>5.9914645471079799</v>
      </c>
    </row>
    <row r="20" spans="2:12" x14ac:dyDescent="0.25">
      <c r="B20" s="4">
        <v>4</v>
      </c>
      <c r="G20" s="1"/>
      <c r="H20" s="5" t="s">
        <v>21</v>
      </c>
      <c r="I20" s="3" t="s">
        <v>17</v>
      </c>
    </row>
    <row r="21" spans="2:12" x14ac:dyDescent="0.25">
      <c r="B21" s="4">
        <v>4</v>
      </c>
      <c r="G21" s="5" t="s">
        <v>18</v>
      </c>
    </row>
    <row r="22" spans="2:12" x14ac:dyDescent="0.25">
      <c r="B22" s="4">
        <v>4</v>
      </c>
      <c r="G22" s="3" t="s">
        <v>3</v>
      </c>
      <c r="H22" s="3">
        <f>_xlfn.CHISQ.TEST(H7:H15,I7:I15)</f>
        <v>9.0095513848828065E-2</v>
      </c>
    </row>
    <row r="23" spans="2:12" x14ac:dyDescent="0.25">
      <c r="B23" s="4">
        <v>4</v>
      </c>
      <c r="H23" s="5" t="s">
        <v>20</v>
      </c>
    </row>
    <row r="24" spans="2:12" x14ac:dyDescent="0.25">
      <c r="B24" s="4">
        <v>4</v>
      </c>
      <c r="H24" s="6" t="s">
        <v>19</v>
      </c>
    </row>
    <row r="25" spans="2:12" x14ac:dyDescent="0.25">
      <c r="B25" s="4">
        <v>4</v>
      </c>
    </row>
    <row r="26" spans="2:12" x14ac:dyDescent="0.25">
      <c r="B26" s="4">
        <v>4</v>
      </c>
    </row>
    <row r="27" spans="2:12" x14ac:dyDescent="0.25">
      <c r="B27" s="4">
        <v>4</v>
      </c>
    </row>
    <row r="28" spans="2:12" x14ac:dyDescent="0.25">
      <c r="B28" s="4">
        <v>4</v>
      </c>
    </row>
    <row r="29" spans="2:12" x14ac:dyDescent="0.25">
      <c r="B29" s="4">
        <v>4</v>
      </c>
    </row>
    <row r="30" spans="2:12" x14ac:dyDescent="0.25">
      <c r="B30" s="4">
        <v>4</v>
      </c>
    </row>
    <row r="31" spans="2:12" x14ac:dyDescent="0.25">
      <c r="B31" s="4">
        <v>4</v>
      </c>
    </row>
    <row r="32" spans="2:12" x14ac:dyDescent="0.25">
      <c r="B32" s="4">
        <v>4</v>
      </c>
    </row>
    <row r="33" spans="2:2" x14ac:dyDescent="0.25">
      <c r="B33" s="4">
        <v>4</v>
      </c>
    </row>
    <row r="34" spans="2:2" x14ac:dyDescent="0.25">
      <c r="B34" s="4">
        <v>5</v>
      </c>
    </row>
    <row r="35" spans="2:2" x14ac:dyDescent="0.25">
      <c r="B35" s="4">
        <v>5</v>
      </c>
    </row>
    <row r="36" spans="2:2" x14ac:dyDescent="0.25">
      <c r="B36" s="4">
        <v>5</v>
      </c>
    </row>
    <row r="37" spans="2:2" x14ac:dyDescent="0.25">
      <c r="B37" s="4">
        <v>5</v>
      </c>
    </row>
    <row r="38" spans="2:2" x14ac:dyDescent="0.25">
      <c r="B38" s="4">
        <v>5</v>
      </c>
    </row>
    <row r="39" spans="2:2" x14ac:dyDescent="0.25">
      <c r="B39" s="4">
        <v>5</v>
      </c>
    </row>
    <row r="40" spans="2:2" x14ac:dyDescent="0.25">
      <c r="B40" s="4">
        <v>5</v>
      </c>
    </row>
    <row r="41" spans="2:2" x14ac:dyDescent="0.25">
      <c r="B41" s="4">
        <v>6</v>
      </c>
    </row>
    <row r="42" spans="2:2" x14ac:dyDescent="0.25">
      <c r="B42" s="4">
        <v>6</v>
      </c>
    </row>
    <row r="43" spans="2:2" x14ac:dyDescent="0.25">
      <c r="B43" s="4">
        <v>6</v>
      </c>
    </row>
    <row r="44" spans="2:2" x14ac:dyDescent="0.25">
      <c r="B44" s="4">
        <v>6</v>
      </c>
    </row>
    <row r="45" spans="2:2" x14ac:dyDescent="0.25">
      <c r="B45" s="4">
        <v>6</v>
      </c>
    </row>
    <row r="46" spans="2:2" x14ac:dyDescent="0.25">
      <c r="B46" s="4">
        <v>6</v>
      </c>
    </row>
    <row r="47" spans="2:2" x14ac:dyDescent="0.25">
      <c r="B47" s="4">
        <v>6</v>
      </c>
    </row>
    <row r="48" spans="2:2" x14ac:dyDescent="0.25">
      <c r="B48" s="4">
        <v>7</v>
      </c>
    </row>
    <row r="49" spans="2:2" x14ac:dyDescent="0.25">
      <c r="B49" s="4">
        <v>7</v>
      </c>
    </row>
    <row r="50" spans="2:2" x14ac:dyDescent="0.25">
      <c r="B50" s="4">
        <v>7</v>
      </c>
    </row>
    <row r="51" spans="2:2" x14ac:dyDescent="0.25">
      <c r="B51" s="4">
        <v>7</v>
      </c>
    </row>
    <row r="52" spans="2:2" x14ac:dyDescent="0.25">
      <c r="B52" s="4">
        <v>7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Příklad-Example 20.2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Fiala Jan RNDr. et PhDr. Ph.D.</dc:creator>
  <cp:lastModifiedBy>Fiala Jan RNDr. et PhDr. Ph.D.</cp:lastModifiedBy>
  <dcterms:created xsi:type="dcterms:W3CDTF">2022-06-12T06:30:52Z</dcterms:created>
  <dcterms:modified xsi:type="dcterms:W3CDTF">2026-07-22T07:24:13Z</dcterms:modified>
</cp:coreProperties>
</file>