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90" documentId="13_ncr:1_{9BC5DF6C-A53D-40CC-9641-56A92CD733B3}" xr6:coauthVersionLast="47" xr6:coauthVersionMax="47" xr10:uidLastSave="{7A8A9184-BF3E-4820-9A09-1CE7CA57227D}"/>
  <bookViews>
    <workbookView xWindow="-120" yWindow="-120" windowWidth="29040" windowHeight="17520" xr2:uid="{00000000-000D-0000-FFFF-FFFF00000000}"/>
  </bookViews>
  <sheets>
    <sheet name="Příklad-Example 15.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U22" i="1" l="1"/>
  <c r="L22" i="1"/>
  <c r="U21" i="1"/>
  <c r="L21" i="1"/>
  <c r="U19" i="1"/>
  <c r="L19" i="1"/>
  <c r="U18" i="1"/>
  <c r="L18" i="1"/>
  <c r="U3" i="1"/>
  <c r="L3" i="1"/>
  <c r="I14" i="1"/>
  <c r="E7" i="1"/>
  <c r="E9" i="1" s="1"/>
  <c r="E6" i="1"/>
  <c r="E8" i="1" s="1"/>
  <c r="E11" i="1" l="1"/>
  <c r="E10" i="1"/>
  <c r="E4" i="1"/>
  <c r="E3" i="1"/>
  <c r="E5" i="1" l="1"/>
  <c r="L6" i="1" l="1"/>
  <c r="L4" i="1"/>
  <c r="L7" i="1"/>
  <c r="U4" i="1"/>
</calcChain>
</file>

<file path=xl/sharedStrings.xml><?xml version="1.0" encoding="utf-8"?>
<sst xmlns="http://schemas.openxmlformats.org/spreadsheetml/2006/main" count="84" uniqueCount="69">
  <si>
    <t>Soubor 1</t>
  </si>
  <si>
    <t>Soubor 2</t>
  </si>
  <si>
    <t>Stř. hodnota</t>
  </si>
  <si>
    <t>Rozptyl</t>
  </si>
  <si>
    <t>Pozorování</t>
  </si>
  <si>
    <t>Hyp. rozdíl stř. hodnot</t>
  </si>
  <si>
    <t>Rozdíl</t>
  </si>
  <si>
    <t>t Stat</t>
  </si>
  <si>
    <t>P(T&lt;=t) (1)</t>
  </si>
  <si>
    <t>t krit (1)</t>
  </si>
  <si>
    <t>P(T&lt;=t) (2)</t>
  </si>
  <si>
    <t>t krit (2)</t>
  </si>
  <si>
    <t>A</t>
  </si>
  <si>
    <t>B</t>
  </si>
  <si>
    <t>testová statistika f</t>
  </si>
  <si>
    <t>Dvouvýběrový F-test pro rozptyl</t>
  </si>
  <si>
    <t>F</t>
  </si>
  <si>
    <t>P(F&lt;=f) (1)</t>
  </si>
  <si>
    <t>F krit (1)</t>
  </si>
  <si>
    <t>n_A</t>
  </si>
  <si>
    <t>n_B</t>
  </si>
  <si>
    <t>volnost A</t>
  </si>
  <si>
    <t>volnost B</t>
  </si>
  <si>
    <t>kritické hodnoty</t>
  </si>
  <si>
    <t>testová statistika leží mezi kritickými hodnotami</t>
  </si>
  <si>
    <t>nezamítáme mulovou hypotézu o rovnosti rozptylů</t>
  </si>
  <si>
    <t>p(2)</t>
  </si>
  <si>
    <t>Dvouvýběrový t-test s rovností rozptylů</t>
  </si>
  <si>
    <t>Společný rozptyl</t>
  </si>
  <si>
    <t>t statitika &gt; kritická hodnota</t>
  </si>
  <si>
    <t>zamítáme H_0 o shodnosti efektivity A a B</t>
  </si>
  <si>
    <t>funkce F.TEST</t>
  </si>
  <si>
    <t>p-hodnota pro jednostrannou variantu testu</t>
  </si>
  <si>
    <t>funkce T.TEST</t>
  </si>
  <si>
    <t>p-honota pro jednostrannou variantu testu</t>
  </si>
  <si>
    <t>t-Test: Two-Sample Assuming Equal Variances</t>
  </si>
  <si>
    <t>Variable 1</t>
  </si>
  <si>
    <t>Variable 2</t>
  </si>
  <si>
    <t>Mean</t>
  </si>
  <si>
    <t>Variance</t>
  </si>
  <si>
    <t>Observations</t>
  </si>
  <si>
    <t>Pooled Variance</t>
  </si>
  <si>
    <t>Hypothesized Mean Difference</t>
  </si>
  <si>
    <t>df</t>
  </si>
  <si>
    <t>P(T&lt;=t) one-tail</t>
  </si>
  <si>
    <t>t Critical one-tail</t>
  </si>
  <si>
    <t>P(T&lt;=t) two-tail</t>
  </si>
  <si>
    <t>t Critical two-tail</t>
  </si>
  <si>
    <t>F-Test Two-Sample for Variances</t>
  </si>
  <si>
    <t>P(F&lt;=f) one-tail</t>
  </si>
  <si>
    <t>F Critical one-tail</t>
  </si>
  <si>
    <t>Data</t>
  </si>
  <si>
    <t>rozptyl/Variance A</t>
  </si>
  <si>
    <t>rozptyl/Variance B</t>
  </si>
  <si>
    <t>Test statistic</t>
  </si>
  <si>
    <t>Degrees of freedom A</t>
  </si>
  <si>
    <t>Degrees of freedom B</t>
  </si>
  <si>
    <t>Critical values</t>
  </si>
  <si>
    <t>The test statistic lies between the critical values.</t>
  </si>
  <si>
    <t>We do not reject the null hypothesis of equal variances.</t>
  </si>
  <si>
    <t>t-statistic &gt; critical value</t>
  </si>
  <si>
    <t>We reject H_0 of equal effectiveness of A and B.</t>
  </si>
  <si>
    <t>Function F.TEST</t>
  </si>
  <si>
    <t>P-value for the one-tailed test</t>
  </si>
  <si>
    <t>Function T.TEST</t>
  </si>
  <si>
    <t>Nezamítáme H_0.</t>
  </si>
  <si>
    <t>&gt; alfa</t>
  </si>
  <si>
    <t>2.77 &gt; 2.26</t>
  </si>
  <si>
    <t>We do not reject H_0.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</si>
</sst>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U32"/>
  <sheetViews>
    <sheetView tabSelected="1" workbookViewId="0"/>
  </sheetViews>
  <sheetFormatPr defaultRowHeight="15" x14ac:dyDescent="0.25"/>
  <cols>
    <col min="1" max="1" width="6.140625" style="2" customWidth="1"/>
    <col min="2" max="2" width="9.140625" style="2"/>
    <col min="3" max="3" width="8.5703125" style="2" customWidth="1"/>
    <col min="4" max="4" width="20" style="2" customWidth="1"/>
    <col min="5" max="5" width="12" style="2" customWidth="1"/>
    <col min="6" max="6" width="20.7109375" style="2" customWidth="1"/>
    <col min="7" max="7" width="5.85546875" style="2" customWidth="1"/>
    <col min="8" max="8" width="20.85546875" style="2" customWidth="1"/>
    <col min="9" max="9" width="17" style="2" customWidth="1"/>
    <col min="10" max="10" width="11.7109375" style="2" customWidth="1"/>
    <col min="11" max="11" width="3.7109375" style="2" customWidth="1"/>
    <col min="12" max="15" width="9.140625" style="2"/>
    <col min="16" max="16" width="17.42578125" style="2" customWidth="1"/>
    <col min="17" max="17" width="18" style="2" customWidth="1"/>
    <col min="18" max="18" width="13.140625" style="2" customWidth="1"/>
    <col min="19" max="19" width="12.5703125" style="2" customWidth="1"/>
    <col min="20" max="20" width="3.42578125" style="2" customWidth="1"/>
    <col min="21" max="16384" width="9.140625" style="2"/>
  </cols>
  <sheetData>
    <row r="2" spans="2:21" s="2" customFormat="1" x14ac:dyDescent="0.25">
      <c r="B2" s="1" t="s">
        <v>51</v>
      </c>
      <c r="D2" s="3"/>
      <c r="L2" s="3" t="s">
        <v>31</v>
      </c>
      <c r="U2" s="3" t="s">
        <v>62</v>
      </c>
    </row>
    <row r="3" spans="2:21" s="2" customFormat="1" x14ac:dyDescent="0.25">
      <c r="B3" s="2" t="s">
        <v>12</v>
      </c>
      <c r="C3" s="2" t="s">
        <v>13</v>
      </c>
      <c r="D3" s="2" t="s">
        <v>52</v>
      </c>
      <c r="E3" s="2">
        <f>_xlfn.VAR.S(B4:B9)</f>
        <v>12.8</v>
      </c>
      <c r="H3" s="4" t="s">
        <v>15</v>
      </c>
      <c r="I3" s="4"/>
      <c r="J3" s="4"/>
      <c r="L3" s="2">
        <f>_xlfn.F.TEST(B4:B9,C4:C8)</f>
        <v>0.60634506551314837</v>
      </c>
      <c r="Q3" s="4" t="s">
        <v>48</v>
      </c>
      <c r="R3" s="4"/>
      <c r="S3" s="4"/>
      <c r="U3" s="2">
        <f>_xlfn.F.TEST(B4:B9,C4:C8)</f>
        <v>0.60634506551314837</v>
      </c>
    </row>
    <row r="4" spans="2:21" s="2" customFormat="1" ht="15.75" thickBot="1" x14ac:dyDescent="0.3">
      <c r="B4" s="5">
        <v>62</v>
      </c>
      <c r="C4" s="5">
        <v>52</v>
      </c>
      <c r="D4" s="2" t="s">
        <v>53</v>
      </c>
      <c r="E4" s="2">
        <f>_xlfn.VAR.S(C4:C8)</f>
        <v>7.3000000000000016</v>
      </c>
      <c r="H4" s="4"/>
      <c r="I4" s="4"/>
      <c r="J4" s="4"/>
      <c r="L4" s="2">
        <f>2*MIN(1-_xlfn.F.DIST(E5,E8,E9,TRUE),_xlfn.F.DIST(E5,E8,E9,TRUE))</f>
        <v>0.60634506551314837</v>
      </c>
      <c r="Q4" s="4"/>
      <c r="R4" s="4"/>
      <c r="S4" s="4"/>
      <c r="U4" s="2">
        <f>2*MIN(1-_xlfn.F.DIST(E5,E8,E9,TRUE),_xlfn.F.DIST(E5,E8,E9,TRUE))</f>
        <v>0.60634506551314837</v>
      </c>
    </row>
    <row r="5" spans="2:21" s="2" customFormat="1" x14ac:dyDescent="0.25">
      <c r="B5" s="5">
        <v>54</v>
      </c>
      <c r="C5" s="5">
        <v>56</v>
      </c>
      <c r="D5" s="2" t="s">
        <v>14</v>
      </c>
      <c r="E5" s="2">
        <f>E3/E4</f>
        <v>1.7534246575342463</v>
      </c>
      <c r="F5" s="2" t="s">
        <v>54</v>
      </c>
      <c r="H5" s="6"/>
      <c r="I5" s="6" t="s">
        <v>0</v>
      </c>
      <c r="J5" s="6" t="s">
        <v>1</v>
      </c>
      <c r="L5" s="3" t="s">
        <v>32</v>
      </c>
      <c r="Q5" s="6"/>
      <c r="R5" s="6" t="s">
        <v>36</v>
      </c>
      <c r="S5" s="6" t="s">
        <v>37</v>
      </c>
      <c r="U5" s="4" t="s">
        <v>63</v>
      </c>
    </row>
    <row r="6" spans="2:21" s="2" customFormat="1" x14ac:dyDescent="0.25">
      <c r="B6" s="5">
        <v>55</v>
      </c>
      <c r="C6" s="5">
        <v>49</v>
      </c>
      <c r="D6" s="2" t="s">
        <v>19</v>
      </c>
      <c r="E6" s="2">
        <f>COUNT(B4:B9)</f>
        <v>6</v>
      </c>
      <c r="H6" s="4" t="s">
        <v>2</v>
      </c>
      <c r="I6" s="4">
        <v>57</v>
      </c>
      <c r="J6" s="4">
        <v>51.6</v>
      </c>
      <c r="L6" s="2">
        <f>_xlfn.F.DIST(E5,E8,E9,TRUE)</f>
        <v>0.69682746724342581</v>
      </c>
      <c r="Q6" s="4" t="s">
        <v>38</v>
      </c>
      <c r="R6" s="4">
        <v>57</v>
      </c>
      <c r="S6" s="4">
        <v>51.6</v>
      </c>
    </row>
    <row r="7" spans="2:21" s="2" customFormat="1" x14ac:dyDescent="0.25">
      <c r="B7" s="5">
        <v>60</v>
      </c>
      <c r="C7" s="5">
        <v>50</v>
      </c>
      <c r="D7" s="2" t="s">
        <v>20</v>
      </c>
      <c r="E7" s="2">
        <f>COUNT(C4:C8)</f>
        <v>5</v>
      </c>
      <c r="H7" s="4" t="s">
        <v>3</v>
      </c>
      <c r="I7" s="4">
        <v>12.8</v>
      </c>
      <c r="J7" s="4">
        <v>7.3000000000000016</v>
      </c>
      <c r="L7" s="2">
        <f>1-_xlfn.F.DIST(E5,E8,E9,TRUE)</f>
        <v>0.30317253275657419</v>
      </c>
      <c r="Q7" s="4" t="s">
        <v>39</v>
      </c>
      <c r="R7" s="4">
        <v>12.8</v>
      </c>
      <c r="S7" s="4">
        <v>7.3000000000000016</v>
      </c>
    </row>
    <row r="8" spans="2:21" s="2" customFormat="1" x14ac:dyDescent="0.25">
      <c r="B8" s="5">
        <v>53</v>
      </c>
      <c r="C8" s="5">
        <v>51</v>
      </c>
      <c r="D8" s="2" t="s">
        <v>21</v>
      </c>
      <c r="E8" s="2">
        <f>E6-1</f>
        <v>5</v>
      </c>
      <c r="F8" s="4" t="s">
        <v>55</v>
      </c>
      <c r="H8" s="4" t="s">
        <v>4</v>
      </c>
      <c r="I8" s="4">
        <v>6</v>
      </c>
      <c r="J8" s="4">
        <v>5</v>
      </c>
      <c r="Q8" s="4" t="s">
        <v>40</v>
      </c>
      <c r="R8" s="4">
        <v>6</v>
      </c>
      <c r="S8" s="4">
        <v>5</v>
      </c>
    </row>
    <row r="9" spans="2:21" s="2" customFormat="1" x14ac:dyDescent="0.25">
      <c r="B9" s="5">
        <v>58</v>
      </c>
      <c r="D9" s="7" t="s">
        <v>22</v>
      </c>
      <c r="E9" s="2">
        <f>E7-1</f>
        <v>4</v>
      </c>
      <c r="F9" s="4" t="s">
        <v>56</v>
      </c>
      <c r="H9" s="4" t="s">
        <v>6</v>
      </c>
      <c r="I9" s="4">
        <v>5</v>
      </c>
      <c r="J9" s="4">
        <v>4</v>
      </c>
      <c r="Q9" s="4" t="s">
        <v>43</v>
      </c>
      <c r="R9" s="4">
        <v>5</v>
      </c>
      <c r="S9" s="4">
        <v>4</v>
      </c>
    </row>
    <row r="10" spans="2:21" s="2" customFormat="1" x14ac:dyDescent="0.25">
      <c r="D10" s="2" t="s">
        <v>23</v>
      </c>
      <c r="E10" s="2">
        <f>_xlfn.F.INV(0.025,E8,E9)</f>
        <v>0.13535672229749912</v>
      </c>
      <c r="F10" s="2" t="s">
        <v>57</v>
      </c>
      <c r="H10" s="4" t="s">
        <v>16</v>
      </c>
      <c r="I10" s="4">
        <v>1.7534246575342463</v>
      </c>
      <c r="J10" s="4"/>
      <c r="Q10" s="4" t="s">
        <v>16</v>
      </c>
      <c r="R10" s="4">
        <v>1.7534246575342463</v>
      </c>
      <c r="S10" s="4"/>
    </row>
    <row r="11" spans="2:21" s="2" customFormat="1" x14ac:dyDescent="0.25">
      <c r="E11" s="2">
        <f>_xlfn.F.INV(0.975,E8,E9)</f>
        <v>9.3644708158082892</v>
      </c>
      <c r="H11" s="4" t="s">
        <v>17</v>
      </c>
      <c r="I11" s="4">
        <v>0.30317253275657419</v>
      </c>
      <c r="J11" s="4"/>
      <c r="Q11" s="4" t="s">
        <v>49</v>
      </c>
      <c r="R11" s="4">
        <v>0.30317253275657419</v>
      </c>
      <c r="S11" s="4"/>
    </row>
    <row r="12" spans="2:21" s="2" customFormat="1" ht="15.75" thickBot="1" x14ac:dyDescent="0.3">
      <c r="D12" s="3" t="s">
        <v>24</v>
      </c>
      <c r="H12" s="8" t="s">
        <v>18</v>
      </c>
      <c r="I12" s="8">
        <v>6.2560565021608845</v>
      </c>
      <c r="J12" s="8"/>
      <c r="Q12" s="8" t="s">
        <v>50</v>
      </c>
      <c r="R12" s="8">
        <v>6.2560565021608845</v>
      </c>
      <c r="S12" s="8"/>
    </row>
    <row r="13" spans="2:21" s="2" customFormat="1" x14ac:dyDescent="0.25">
      <c r="D13" s="3" t="s">
        <v>25</v>
      </c>
      <c r="H13" s="4"/>
      <c r="I13" s="4"/>
      <c r="J13" s="4"/>
      <c r="Q13" s="4"/>
      <c r="R13" s="4"/>
      <c r="S13" s="4"/>
    </row>
    <row r="14" spans="2:21" s="2" customFormat="1" x14ac:dyDescent="0.25">
      <c r="H14" s="2" t="s">
        <v>26</v>
      </c>
      <c r="I14" s="4">
        <f>2*I11</f>
        <v>0.60634506551314837</v>
      </c>
      <c r="J14" s="4" t="s">
        <v>66</v>
      </c>
      <c r="Q14" s="4"/>
      <c r="R14" s="4"/>
      <c r="S14" s="4"/>
    </row>
    <row r="15" spans="2:21" s="2" customFormat="1" x14ac:dyDescent="0.25">
      <c r="D15" s="3" t="s">
        <v>58</v>
      </c>
      <c r="H15" s="4"/>
      <c r="I15" s="4" t="s">
        <v>65</v>
      </c>
      <c r="J15" s="4"/>
      <c r="Q15" s="4"/>
      <c r="R15" s="4" t="s">
        <v>68</v>
      </c>
      <c r="S15" s="4"/>
    </row>
    <row r="16" spans="2:21" s="2" customFormat="1" x14ac:dyDescent="0.25">
      <c r="D16" s="3" t="s">
        <v>59</v>
      </c>
      <c r="H16" s="4"/>
      <c r="I16" s="4"/>
      <c r="J16" s="4"/>
      <c r="Q16" s="4"/>
      <c r="R16" s="4"/>
      <c r="S16" s="4"/>
    </row>
    <row r="17" spans="4:21" s="2" customFormat="1" x14ac:dyDescent="0.25">
      <c r="L17" s="3" t="s">
        <v>33</v>
      </c>
      <c r="U17" s="3" t="s">
        <v>64</v>
      </c>
    </row>
    <row r="18" spans="4:21" s="2" customFormat="1" x14ac:dyDescent="0.25">
      <c r="H18" s="4" t="s">
        <v>27</v>
      </c>
      <c r="I18" s="4"/>
      <c r="J18" s="4"/>
      <c r="L18" s="2">
        <f>_xlfn.T.TEST(B4:B9,C4:C8,2,2)</f>
        <v>2.1710082944616384E-2</v>
      </c>
      <c r="Q18" s="4" t="s">
        <v>35</v>
      </c>
      <c r="R18" s="4"/>
      <c r="S18" s="4"/>
      <c r="U18" s="2">
        <f>_xlfn.T.TEST(B4:B9,C4:C8,2,2)</f>
        <v>2.1710082944616384E-2</v>
      </c>
    </row>
    <row r="19" spans="4:21" s="2" customFormat="1" ht="15.75" thickBot="1" x14ac:dyDescent="0.3">
      <c r="H19" s="4"/>
      <c r="I19" s="4"/>
      <c r="J19" s="4"/>
      <c r="L19" s="2">
        <f>2*(1-_xlfn.T.DIST(ABS(I27),I26,TRUE))</f>
        <v>2.1710082944616405E-2</v>
      </c>
      <c r="Q19" s="4"/>
      <c r="R19" s="4"/>
      <c r="S19" s="4"/>
      <c r="U19" s="2">
        <f>2*(1-_xlfn.T.DIST(ABS(I27),I26,TRUE))</f>
        <v>2.1710082944616405E-2</v>
      </c>
    </row>
    <row r="20" spans="4:21" s="2" customFormat="1" x14ac:dyDescent="0.25">
      <c r="H20" s="6"/>
      <c r="I20" s="6" t="s">
        <v>0</v>
      </c>
      <c r="J20" s="6" t="s">
        <v>1</v>
      </c>
      <c r="L20" s="3" t="s">
        <v>34</v>
      </c>
      <c r="Q20" s="6"/>
      <c r="R20" s="6" t="s">
        <v>36</v>
      </c>
      <c r="S20" s="6" t="s">
        <v>37</v>
      </c>
      <c r="U20" s="4" t="s">
        <v>63</v>
      </c>
    </row>
    <row r="21" spans="4:21" s="2" customFormat="1" x14ac:dyDescent="0.25">
      <c r="H21" s="4" t="s">
        <v>2</v>
      </c>
      <c r="I21" s="4">
        <v>57</v>
      </c>
      <c r="J21" s="4">
        <v>51.6</v>
      </c>
      <c r="L21" s="2">
        <f>_xlfn.T.DIST(ABS(I27),I26,TRUE)</f>
        <v>0.9891449585276918</v>
      </c>
      <c r="Q21" s="4" t="s">
        <v>38</v>
      </c>
      <c r="R21" s="4">
        <v>57</v>
      </c>
      <c r="S21" s="4">
        <v>51.6</v>
      </c>
      <c r="U21" s="2">
        <f>_xlfn.T.DIST(ABS(I27),I26,TRUE)</f>
        <v>0.9891449585276918</v>
      </c>
    </row>
    <row r="22" spans="4:21" s="2" customFormat="1" x14ac:dyDescent="0.25">
      <c r="H22" s="4" t="s">
        <v>3</v>
      </c>
      <c r="I22" s="4">
        <v>12.8</v>
      </c>
      <c r="J22" s="4">
        <v>7.3000000000000016</v>
      </c>
      <c r="L22" s="2">
        <f>1-_xlfn.T.DIST(ABS(I27),I26,TRUE)</f>
        <v>1.0855041472308202E-2</v>
      </c>
      <c r="Q22" s="4" t="s">
        <v>39</v>
      </c>
      <c r="R22" s="4">
        <v>12.8</v>
      </c>
      <c r="S22" s="4">
        <v>7.3000000000000016</v>
      </c>
      <c r="U22" s="2">
        <f>1-_xlfn.T.DIST(ABS(I27),I26,TRUE)</f>
        <v>1.0855041472308202E-2</v>
      </c>
    </row>
    <row r="23" spans="4:21" s="2" customFormat="1" x14ac:dyDescent="0.25">
      <c r="H23" s="4" t="s">
        <v>4</v>
      </c>
      <c r="I23" s="4">
        <v>6</v>
      </c>
      <c r="J23" s="4">
        <v>5</v>
      </c>
      <c r="Q23" s="4" t="s">
        <v>40</v>
      </c>
      <c r="R23" s="4">
        <v>6</v>
      </c>
      <c r="S23" s="4">
        <v>5</v>
      </c>
    </row>
    <row r="24" spans="4:21" s="2" customFormat="1" x14ac:dyDescent="0.25">
      <c r="H24" s="4" t="s">
        <v>28</v>
      </c>
      <c r="I24" s="4">
        <v>10.355555555555556</v>
      </c>
      <c r="J24" s="4"/>
      <c r="Q24" s="4" t="s">
        <v>41</v>
      </c>
      <c r="R24" s="4">
        <v>10.355555555555556</v>
      </c>
      <c r="S24" s="4"/>
    </row>
    <row r="25" spans="4:21" s="2" customFormat="1" x14ac:dyDescent="0.25">
      <c r="H25" s="4" t="s">
        <v>5</v>
      </c>
      <c r="I25" s="4">
        <v>0</v>
      </c>
      <c r="J25" s="4"/>
      <c r="Q25" s="4" t="s">
        <v>42</v>
      </c>
      <c r="R25" s="4">
        <v>0</v>
      </c>
      <c r="S25" s="4"/>
    </row>
    <row r="26" spans="4:21" s="2" customFormat="1" x14ac:dyDescent="0.25">
      <c r="H26" s="4" t="s">
        <v>6</v>
      </c>
      <c r="I26" s="4">
        <v>9</v>
      </c>
      <c r="J26" s="4"/>
      <c r="Q26" s="4" t="s">
        <v>43</v>
      </c>
      <c r="R26" s="4">
        <v>9</v>
      </c>
      <c r="S26" s="4"/>
    </row>
    <row r="27" spans="4:21" s="2" customFormat="1" x14ac:dyDescent="0.25">
      <c r="H27" s="4" t="s">
        <v>7</v>
      </c>
      <c r="I27" s="4">
        <v>2.7712221598189122</v>
      </c>
      <c r="J27" s="4"/>
      <c r="Q27" s="4" t="s">
        <v>7</v>
      </c>
      <c r="R27" s="4">
        <v>2.7712221598189122</v>
      </c>
      <c r="S27" s="4"/>
    </row>
    <row r="28" spans="4:21" s="2" customFormat="1" x14ac:dyDescent="0.25">
      <c r="D28" s="3" t="s">
        <v>29</v>
      </c>
      <c r="F28" s="2" t="s">
        <v>67</v>
      </c>
      <c r="H28" s="4" t="s">
        <v>8</v>
      </c>
      <c r="I28" s="4">
        <v>1.0855041472308192E-2</v>
      </c>
      <c r="J28" s="4"/>
      <c r="M28" s="3" t="s">
        <v>60</v>
      </c>
      <c r="N28" s="3"/>
      <c r="Q28" s="4" t="s">
        <v>44</v>
      </c>
      <c r="R28" s="4">
        <v>1.0855041472308192E-2</v>
      </c>
      <c r="S28" s="4"/>
    </row>
    <row r="29" spans="4:21" s="2" customFormat="1" x14ac:dyDescent="0.25">
      <c r="D29" s="3" t="s">
        <v>30</v>
      </c>
      <c r="H29" s="4" t="s">
        <v>9</v>
      </c>
      <c r="I29" s="4">
        <v>1.8331129326562374</v>
      </c>
      <c r="J29" s="4"/>
      <c r="M29" s="4" t="s">
        <v>61</v>
      </c>
      <c r="N29" s="4"/>
      <c r="Q29" s="4" t="s">
        <v>45</v>
      </c>
      <c r="R29" s="4">
        <v>1.8331129326562374</v>
      </c>
      <c r="S29" s="4"/>
    </row>
    <row r="30" spans="4:21" s="2" customFormat="1" x14ac:dyDescent="0.25">
      <c r="H30" s="4" t="s">
        <v>10</v>
      </c>
      <c r="I30" s="4">
        <v>2.1710082944616384E-2</v>
      </c>
      <c r="J30" s="4"/>
      <c r="Q30" s="4" t="s">
        <v>46</v>
      </c>
      <c r="R30" s="4">
        <v>2.1710082944616384E-2</v>
      </c>
      <c r="S30" s="4"/>
    </row>
    <row r="31" spans="4:21" s="2" customFormat="1" ht="15.75" thickBot="1" x14ac:dyDescent="0.3">
      <c r="D31" s="3"/>
      <c r="H31" s="8" t="s">
        <v>11</v>
      </c>
      <c r="I31" s="8">
        <v>2.2621571627982053</v>
      </c>
      <c r="J31" s="8"/>
      <c r="Q31" s="8" t="s">
        <v>47</v>
      </c>
      <c r="R31" s="8">
        <v>2.2621571627982053</v>
      </c>
      <c r="S31" s="8"/>
    </row>
    <row r="32" spans="4:21" s="2" customFormat="1" x14ac:dyDescent="0.25">
      <c r="D32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15.4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Fiala Jan RNDr. et PhDr. Ph.D.</cp:lastModifiedBy>
  <dcterms:created xsi:type="dcterms:W3CDTF">2015-06-05T18:19:34Z</dcterms:created>
  <dcterms:modified xsi:type="dcterms:W3CDTF">2026-07-22T07:43:51Z</dcterms:modified>
</cp:coreProperties>
</file>