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89" documentId="13_ncr:1_{EF3B2244-56FD-4AC3-9A28-DCFA755884EC}" xr6:coauthVersionLast="47" xr6:coauthVersionMax="47" xr10:uidLastSave="{A2EAA781-D95C-4E47-AD84-DFAB55780064}"/>
  <bookViews>
    <workbookView xWindow="-120" yWindow="-120" windowWidth="29040" windowHeight="17520" xr2:uid="{1FC82899-962F-4890-B566-B7AC2DDB9FC0}"/>
  </bookViews>
  <sheets>
    <sheet name="Příklad-Example 1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D88" i="1"/>
  <c r="D87" i="1"/>
  <c r="K16" i="1"/>
  <c r="K17" i="1"/>
  <c r="F95" i="1"/>
  <c r="F94" i="1"/>
  <c r="F92" i="1"/>
  <c r="F91" i="1"/>
  <c r="F90" i="1"/>
  <c r="E89" i="1"/>
  <c r="F96" i="1" l="1"/>
  <c r="F97" i="1" s="1"/>
  <c r="F98" i="1"/>
  <c r="E9" i="1"/>
  <c r="E11" i="1"/>
  <c r="E16" i="1"/>
  <c r="E21" i="1"/>
  <c r="E27" i="1"/>
  <c r="E32" i="1"/>
  <c r="E37" i="1"/>
  <c r="E43" i="1"/>
  <c r="E48" i="1"/>
  <c r="E53" i="1"/>
  <c r="E59" i="1"/>
  <c r="E64" i="1"/>
  <c r="E69" i="1"/>
  <c r="E75" i="1"/>
  <c r="E80" i="1"/>
  <c r="E85" i="1"/>
  <c r="F9" i="1"/>
  <c r="G9" i="1"/>
  <c r="F85" i="1"/>
  <c r="G85" i="1"/>
  <c r="F53" i="1"/>
  <c r="G53" i="1"/>
  <c r="E84" i="1"/>
  <c r="E79" i="1"/>
  <c r="E73" i="1"/>
  <c r="E68" i="1"/>
  <c r="E63" i="1"/>
  <c r="E57" i="1"/>
  <c r="E52" i="1"/>
  <c r="E47" i="1"/>
  <c r="E41" i="1"/>
  <c r="E36" i="1"/>
  <c r="E31" i="1"/>
  <c r="E25" i="1"/>
  <c r="E20" i="1"/>
  <c r="E15" i="1"/>
  <c r="E6" i="1"/>
  <c r="E10" i="1"/>
  <c r="E14" i="1"/>
  <c r="E18" i="1"/>
  <c r="E22" i="1"/>
  <c r="E26" i="1"/>
  <c r="E30" i="1"/>
  <c r="E34" i="1"/>
  <c r="E38" i="1"/>
  <c r="E42" i="1"/>
  <c r="E46" i="1"/>
  <c r="E50" i="1"/>
  <c r="E54" i="1"/>
  <c r="E58" i="1"/>
  <c r="E62" i="1"/>
  <c r="E66" i="1"/>
  <c r="E70" i="1"/>
  <c r="E74" i="1"/>
  <c r="E78" i="1"/>
  <c r="E82" i="1"/>
  <c r="E86" i="1"/>
  <c r="E83" i="1"/>
  <c r="E77" i="1"/>
  <c r="E72" i="1"/>
  <c r="E67" i="1"/>
  <c r="E61" i="1"/>
  <c r="E56" i="1"/>
  <c r="E51" i="1"/>
  <c r="E45" i="1"/>
  <c r="E40" i="1"/>
  <c r="E35" i="1"/>
  <c r="E29" i="1"/>
  <c r="E24" i="1"/>
  <c r="E19" i="1"/>
  <c r="E13" i="1"/>
  <c r="E8" i="1"/>
  <c r="E5" i="1"/>
  <c r="E81" i="1"/>
  <c r="E76" i="1"/>
  <c r="E71" i="1"/>
  <c r="E65" i="1"/>
  <c r="E60" i="1"/>
  <c r="E55" i="1"/>
  <c r="E49" i="1"/>
  <c r="E44" i="1"/>
  <c r="E39" i="1"/>
  <c r="E33" i="1"/>
  <c r="E28" i="1"/>
  <c r="E23" i="1"/>
  <c r="E17" i="1"/>
  <c r="E12" i="1"/>
  <c r="E7" i="1"/>
  <c r="G11" i="1" l="1"/>
  <c r="F11" i="1"/>
  <c r="F16" i="1"/>
  <c r="G16" i="1"/>
  <c r="F21" i="1"/>
  <c r="G21" i="1"/>
  <c r="G27" i="1"/>
  <c r="F27" i="1"/>
  <c r="F32" i="1"/>
  <c r="G32" i="1"/>
  <c r="F37" i="1"/>
  <c r="G37" i="1"/>
  <c r="G43" i="1"/>
  <c r="F43" i="1"/>
  <c r="F48" i="1"/>
  <c r="G48" i="1"/>
  <c r="G59" i="1"/>
  <c r="F59" i="1"/>
  <c r="G75" i="1"/>
  <c r="F75" i="1"/>
  <c r="F64" i="1"/>
  <c r="G64" i="1"/>
  <c r="F69" i="1"/>
  <c r="G69" i="1"/>
  <c r="F80" i="1"/>
  <c r="G80" i="1"/>
  <c r="F12" i="1"/>
  <c r="G12" i="1"/>
  <c r="F76" i="1"/>
  <c r="G76" i="1"/>
  <c r="F40" i="1"/>
  <c r="G40" i="1"/>
  <c r="G74" i="1"/>
  <c r="F74" i="1"/>
  <c r="G42" i="1"/>
  <c r="F42" i="1"/>
  <c r="G10" i="1"/>
  <c r="F10" i="1"/>
  <c r="G15" i="1"/>
  <c r="F15" i="1"/>
  <c r="F36" i="1"/>
  <c r="G36" i="1"/>
  <c r="F57" i="1"/>
  <c r="G57" i="1"/>
  <c r="G79" i="1"/>
  <c r="F79" i="1"/>
  <c r="F17" i="1"/>
  <c r="G17" i="1"/>
  <c r="G39" i="1"/>
  <c r="F39" i="1"/>
  <c r="F60" i="1"/>
  <c r="G60" i="1"/>
  <c r="F81" i="1"/>
  <c r="G81" i="1"/>
  <c r="F24" i="1"/>
  <c r="G24" i="1"/>
  <c r="F45" i="1"/>
  <c r="G45" i="1"/>
  <c r="G67" i="1"/>
  <c r="F67" i="1"/>
  <c r="G86" i="1"/>
  <c r="F86" i="1"/>
  <c r="G70" i="1"/>
  <c r="F70" i="1"/>
  <c r="G54" i="1"/>
  <c r="F54" i="1"/>
  <c r="G38" i="1"/>
  <c r="F38" i="1"/>
  <c r="G22" i="1"/>
  <c r="F22" i="1"/>
  <c r="G6" i="1"/>
  <c r="F6" i="1"/>
  <c r="F20" i="1"/>
  <c r="G20" i="1"/>
  <c r="F41" i="1"/>
  <c r="G41" i="1"/>
  <c r="G63" i="1"/>
  <c r="F63" i="1"/>
  <c r="F84" i="1"/>
  <c r="G84" i="1"/>
  <c r="F33" i="1"/>
  <c r="G33" i="1"/>
  <c r="F61" i="1"/>
  <c r="G61" i="1"/>
  <c r="G26" i="1"/>
  <c r="F26" i="1"/>
  <c r="F65" i="1"/>
  <c r="G65" i="1"/>
  <c r="F29" i="1"/>
  <c r="G29" i="1"/>
  <c r="F72" i="1"/>
  <c r="G72" i="1"/>
  <c r="G66" i="1"/>
  <c r="F66" i="1"/>
  <c r="G50" i="1"/>
  <c r="F50" i="1"/>
  <c r="G34" i="1"/>
  <c r="F34" i="1"/>
  <c r="G18" i="1"/>
  <c r="F18" i="1"/>
  <c r="F25" i="1"/>
  <c r="G25" i="1"/>
  <c r="G47" i="1"/>
  <c r="F47" i="1"/>
  <c r="F68" i="1"/>
  <c r="G68" i="1"/>
  <c r="G55" i="1"/>
  <c r="F55" i="1"/>
  <c r="G19" i="1"/>
  <c r="F19" i="1"/>
  <c r="G83" i="1"/>
  <c r="F83" i="1"/>
  <c r="G58" i="1"/>
  <c r="F58" i="1"/>
  <c r="G23" i="1"/>
  <c r="F23" i="1"/>
  <c r="F44" i="1"/>
  <c r="G44" i="1"/>
  <c r="G5" i="1"/>
  <c r="F5" i="1"/>
  <c r="F8" i="1"/>
  <c r="G8" i="1"/>
  <c r="G51" i="1"/>
  <c r="F51" i="1"/>
  <c r="G82" i="1"/>
  <c r="F82" i="1"/>
  <c r="G7" i="1"/>
  <c r="F7" i="1"/>
  <c r="F28" i="1"/>
  <c r="G28" i="1"/>
  <c r="F49" i="1"/>
  <c r="G49" i="1"/>
  <c r="G71" i="1"/>
  <c r="F71" i="1"/>
  <c r="F13" i="1"/>
  <c r="G13" i="1"/>
  <c r="G35" i="1"/>
  <c r="F35" i="1"/>
  <c r="F56" i="1"/>
  <c r="G56" i="1"/>
  <c r="F77" i="1"/>
  <c r="G77" i="1"/>
  <c r="G78" i="1"/>
  <c r="F78" i="1"/>
  <c r="G62" i="1"/>
  <c r="F62" i="1"/>
  <c r="G46" i="1"/>
  <c r="F46" i="1"/>
  <c r="G30" i="1"/>
  <c r="F30" i="1"/>
  <c r="G14" i="1"/>
  <c r="F14" i="1"/>
  <c r="G31" i="1"/>
  <c r="F31" i="1"/>
  <c r="F52" i="1"/>
  <c r="G52" i="1"/>
  <c r="F73" i="1"/>
  <c r="G73" i="1"/>
  <c r="F87" i="1" l="1"/>
  <c r="F89" i="1" s="1"/>
  <c r="G87" i="1"/>
  <c r="G92" i="1" s="1"/>
</calcChain>
</file>

<file path=xl/sharedStrings.xml><?xml version="1.0" encoding="utf-8"?>
<sst xmlns="http://schemas.openxmlformats.org/spreadsheetml/2006/main" count="218" uniqueCount="143">
  <si>
    <t>Data</t>
  </si>
  <si>
    <t>Audi</t>
  </si>
  <si>
    <t>200QuatroWagon</t>
  </si>
  <si>
    <t>BMW</t>
  </si>
  <si>
    <t>750IL</t>
  </si>
  <si>
    <t>Buick</t>
  </si>
  <si>
    <t>ElectraWagon</t>
  </si>
  <si>
    <t>Reatta</t>
  </si>
  <si>
    <t>Cadillac</t>
  </si>
  <si>
    <t>Brougham</t>
  </si>
  <si>
    <t>Daihatsu</t>
  </si>
  <si>
    <t>Charade</t>
  </si>
  <si>
    <t>Dodge</t>
  </si>
  <si>
    <t>Colt</t>
  </si>
  <si>
    <t>Daytona</t>
  </si>
  <si>
    <t>Dynasty</t>
  </si>
  <si>
    <t>Shadow</t>
  </si>
  <si>
    <t>Eagle</t>
  </si>
  <si>
    <t>Spirit</t>
  </si>
  <si>
    <t>Summit</t>
  </si>
  <si>
    <t>Ford</t>
  </si>
  <si>
    <t>Escort</t>
  </si>
  <si>
    <t>EscortWagon</t>
  </si>
  <si>
    <t>Mustang</t>
  </si>
  <si>
    <t>Tempo</t>
  </si>
  <si>
    <t>Thunderbird</t>
  </si>
  <si>
    <t>GM</t>
  </si>
  <si>
    <t>GeoMetro</t>
  </si>
  <si>
    <t>GeoMetroLSI</t>
  </si>
  <si>
    <t>GeoMetroXF1</t>
  </si>
  <si>
    <t>GeoPrism</t>
  </si>
  <si>
    <t>GeoSprint</t>
  </si>
  <si>
    <t>GeoSprintTurbo</t>
  </si>
  <si>
    <t>GeoStorm</t>
  </si>
  <si>
    <t>Honda</t>
  </si>
  <si>
    <t>Civic</t>
  </si>
  <si>
    <t>CivicCRX</t>
  </si>
  <si>
    <t>CivicCRXHF</t>
  </si>
  <si>
    <t>CivicWagon</t>
  </si>
  <si>
    <t>Chevrolet</t>
  </si>
  <si>
    <t>Beretta</t>
  </si>
  <si>
    <t>Caprice</t>
  </si>
  <si>
    <t>Corsica</t>
  </si>
  <si>
    <t>Chrysler</t>
  </si>
  <si>
    <t>LebaronConv</t>
  </si>
  <si>
    <t>NewYorker</t>
  </si>
  <si>
    <t>Isuzu</t>
  </si>
  <si>
    <t>Stylus</t>
  </si>
  <si>
    <t>Jaguar</t>
  </si>
  <si>
    <t>XJSConvert</t>
  </si>
  <si>
    <t>Lexus</t>
  </si>
  <si>
    <t>LS400</t>
  </si>
  <si>
    <t>Lincoln</t>
  </si>
  <si>
    <t>Continental</t>
  </si>
  <si>
    <t>Mazda</t>
  </si>
  <si>
    <t>323Protege</t>
  </si>
  <si>
    <t>Mercedes</t>
  </si>
  <si>
    <t>500SL</t>
  </si>
  <si>
    <t>560SEL</t>
  </si>
  <si>
    <t>Nissan</t>
  </si>
  <si>
    <t>300ZX</t>
  </si>
  <si>
    <t>CentraCoupe</t>
  </si>
  <si>
    <t>CentraWagon</t>
  </si>
  <si>
    <t>Olds</t>
  </si>
  <si>
    <t>CutlassSup</t>
  </si>
  <si>
    <t>Trof/Toronado</t>
  </si>
  <si>
    <t>Pontiac</t>
  </si>
  <si>
    <t>Bonneville</t>
  </si>
  <si>
    <t>LeMans</t>
  </si>
  <si>
    <t>SunbirdConv</t>
  </si>
  <si>
    <t>Rolls-Royce</t>
  </si>
  <si>
    <t>Various</t>
  </si>
  <si>
    <t>Saab</t>
  </si>
  <si>
    <t>Subaru</t>
  </si>
  <si>
    <t>Justy</t>
  </si>
  <si>
    <t>Justy4wd</t>
  </si>
  <si>
    <t>Loyale</t>
  </si>
  <si>
    <t>Suzuki</t>
  </si>
  <si>
    <t>Swift</t>
  </si>
  <si>
    <t>Toyota</t>
  </si>
  <si>
    <t>Camry</t>
  </si>
  <si>
    <t>CamryWagon</t>
  </si>
  <si>
    <t>Celica</t>
  </si>
  <si>
    <t>Corolla</t>
  </si>
  <si>
    <t>Tercel</t>
  </si>
  <si>
    <t>Volks</t>
  </si>
  <si>
    <t>JettaDiesel</t>
  </si>
  <si>
    <t>Volvo</t>
  </si>
  <si>
    <t>760Wagon</t>
  </si>
  <si>
    <t>Výrobce</t>
  </si>
  <si>
    <t>Spotřeba</t>
  </si>
  <si>
    <t>Model</t>
  </si>
  <si>
    <t>Sloupec1</t>
  </si>
  <si>
    <t>Stř. hodnota</t>
  </si>
  <si>
    <t>Chyba stř. hodnoty</t>
  </si>
  <si>
    <t>Medián</t>
  </si>
  <si>
    <t>Modus</t>
  </si>
  <si>
    <t>Směr. odchylka</t>
  </si>
  <si>
    <t>Rozptyl výběru</t>
  </si>
  <si>
    <t>Špičatost</t>
  </si>
  <si>
    <t>Šikmost</t>
  </si>
  <si>
    <t>Rozdíl max-min</t>
  </si>
  <si>
    <t>Minimum</t>
  </si>
  <si>
    <t>Maximum</t>
  </si>
  <si>
    <t>Součet</t>
  </si>
  <si>
    <t>Počet</t>
  </si>
  <si>
    <t>výběrový rozptyl</t>
  </si>
  <si>
    <t>výb. směr. odchylka</t>
  </si>
  <si>
    <t>průměrná abs. odchylka</t>
  </si>
  <si>
    <t>1. kvartil</t>
  </si>
  <si>
    <t>třetí kvartil</t>
  </si>
  <si>
    <t>mezikvartilová odchylka</t>
  </si>
  <si>
    <t>mezikvartilové rozpětí</t>
  </si>
  <si>
    <t>ABS(E4)</t>
  </si>
  <si>
    <t>AP</t>
  </si>
  <si>
    <t>variační koeficient</t>
  </si>
  <si>
    <t>Fuel consumption</t>
  </si>
  <si>
    <t xml:space="preserve">Absolute deviation </t>
  </si>
  <si>
    <t>Absolutní odchylka</t>
  </si>
  <si>
    <t>Arithmetic mean</t>
  </si>
  <si>
    <t>Column1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</si>
  <si>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</si>
  <si>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</si>
  <si>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</si>
  <si>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</si>
  <si>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</si>
  <si>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</si>
  <si>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</si>
  <si>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</si>
  <si>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</si>
  <si>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Sum</t>
  </si>
  <si>
    <t>Count</t>
  </si>
  <si>
    <t>Manufacturer</t>
  </si>
  <si>
    <t>Sample variance</t>
  </si>
  <si>
    <t>Standard deviation</t>
  </si>
  <si>
    <t>Mean absolute deviation</t>
  </si>
  <si>
    <t>počet/Count</t>
  </si>
  <si>
    <t>First quartile</t>
  </si>
  <si>
    <t>Third quartile</t>
  </si>
  <si>
    <t>Interquartile range</t>
  </si>
  <si>
    <t>Součet/Sum</t>
  </si>
  <si>
    <t>Quartile deviation</t>
  </si>
  <si>
    <t>Coefficient od variation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</si>
</sst>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1"/>
      <name val="Aptos Narrow"/>
      <family val="2"/>
      <charset val="238"/>
      <scheme val="minor"/>
    </font>
    <font>
      <sz val="11"/>
      <color indexed="8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center" vertical="center"/>
    </xf>
  </cellXfs>
  <cellStyles count="2">
    <cellStyle name="Normal" xfId="0" builtinId="0"/>
    <cellStyle name="Normální 3" xfId="1" xr:uid="{3EDDCB81-7631-45E5-BCA1-5C741A0808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2C89-C58D-4376-82C5-DF9FFBEB7CBF}">
  <dimension ref="B2:N98"/>
  <sheetViews>
    <sheetView tabSelected="1" workbookViewId="0"/>
  </sheetViews>
  <sheetFormatPr defaultRowHeight="15" x14ac:dyDescent="0.25"/>
  <cols>
    <col min="1" max="1" width="6.85546875" style="6" customWidth="1"/>
    <col min="2" max="2" width="12.7109375" style="4" customWidth="1"/>
    <col min="3" max="3" width="17.7109375" style="3" customWidth="1"/>
    <col min="4" max="4" width="17.140625" style="4" customWidth="1"/>
    <col min="5" max="5" width="19.28515625" style="4" customWidth="1"/>
    <col min="6" max="6" width="16.140625" style="4" customWidth="1"/>
    <col min="7" max="8" width="9.140625" style="6"/>
    <col min="9" max="9" width="18.5703125" style="6" customWidth="1"/>
    <col min="10" max="10" width="16.140625" style="6" customWidth="1"/>
    <col min="11" max="12" width="9.140625" style="6"/>
    <col min="13" max="13" width="19" style="6" customWidth="1"/>
    <col min="14" max="14" width="15.28515625" style="6" customWidth="1"/>
    <col min="15" max="16384" width="9.140625" style="6"/>
  </cols>
  <sheetData>
    <row r="2" spans="2:14" x14ac:dyDescent="0.25">
      <c r="B2" s="2" t="s">
        <v>0</v>
      </c>
      <c r="F2" s="5" t="s">
        <v>119</v>
      </c>
    </row>
    <row r="3" spans="2:14" x14ac:dyDescent="0.25">
      <c r="B3" s="5" t="s">
        <v>132</v>
      </c>
      <c r="C3" s="7"/>
      <c r="D3" s="5" t="s">
        <v>116</v>
      </c>
      <c r="E3" s="5" t="s">
        <v>117</v>
      </c>
      <c r="F3" s="5" t="s">
        <v>114</v>
      </c>
    </row>
    <row r="4" spans="2:14" ht="15.75" thickBot="1" x14ac:dyDescent="0.3">
      <c r="B4" s="8" t="s">
        <v>89</v>
      </c>
      <c r="C4" s="9" t="s">
        <v>91</v>
      </c>
      <c r="D4" s="8" t="s">
        <v>90</v>
      </c>
      <c r="E4" s="4" t="s">
        <v>118</v>
      </c>
      <c r="F4" s="4">
        <f>AVERAGE(D5:D86)</f>
        <v>33.78170731707317</v>
      </c>
      <c r="G4" s="6" t="s">
        <v>113</v>
      </c>
    </row>
    <row r="5" spans="2:14" x14ac:dyDescent="0.25">
      <c r="B5" s="10" t="s">
        <v>1</v>
      </c>
      <c r="C5" s="11" t="s">
        <v>2</v>
      </c>
      <c r="D5" s="12">
        <v>23.1</v>
      </c>
      <c r="E5" s="4">
        <f>D5-$F$4</f>
        <v>-10.681707317073169</v>
      </c>
      <c r="F5" s="4">
        <f>E5^2</f>
        <v>114.09887120761448</v>
      </c>
      <c r="G5" s="6">
        <f>ABS(E5)</f>
        <v>10.681707317073169</v>
      </c>
      <c r="I5" s="13" t="s">
        <v>92</v>
      </c>
      <c r="J5" s="13"/>
      <c r="M5" s="13" t="s">
        <v>120</v>
      </c>
      <c r="N5" s="13"/>
    </row>
    <row r="6" spans="2:14" x14ac:dyDescent="0.25">
      <c r="B6" s="10" t="s">
        <v>3</v>
      </c>
      <c r="C6" s="11" t="s">
        <v>4</v>
      </c>
      <c r="D6" s="12">
        <v>16.7</v>
      </c>
      <c r="E6" s="4">
        <f t="shared" ref="E6:E69" si="0">D6-$F$4</f>
        <v>-17.081707317073171</v>
      </c>
      <c r="F6" s="4">
        <f t="shared" ref="F6:F69" si="1">E6^2</f>
        <v>291.78472486615112</v>
      </c>
      <c r="G6" s="6">
        <f t="shared" ref="G6:G69" si="2">ABS(E6)</f>
        <v>17.081707317073171</v>
      </c>
    </row>
    <row r="7" spans="2:14" x14ac:dyDescent="0.25">
      <c r="B7" s="10" t="s">
        <v>5</v>
      </c>
      <c r="C7" s="11" t="s">
        <v>6</v>
      </c>
      <c r="D7" s="12">
        <v>22.9</v>
      </c>
      <c r="E7" s="4">
        <f t="shared" si="0"/>
        <v>-10.881707317073172</v>
      </c>
      <c r="F7" s="4">
        <f t="shared" si="1"/>
        <v>118.4115541344438</v>
      </c>
      <c r="G7" s="6">
        <f t="shared" si="2"/>
        <v>10.881707317073172</v>
      </c>
      <c r="I7" s="6" t="s">
        <v>93</v>
      </c>
      <c r="J7" s="6">
        <v>33.78170731707317</v>
      </c>
      <c r="M7" s="6" t="s">
        <v>121</v>
      </c>
      <c r="N7" s="6">
        <v>33.78170731707317</v>
      </c>
    </row>
    <row r="8" spans="2:14" x14ac:dyDescent="0.25">
      <c r="B8" s="10" t="s">
        <v>5</v>
      </c>
      <c r="C8" s="11" t="s">
        <v>7</v>
      </c>
      <c r="D8" s="12">
        <v>23.6</v>
      </c>
      <c r="E8" s="4">
        <f t="shared" si="0"/>
        <v>-10.181707317073169</v>
      </c>
      <c r="F8" s="4">
        <f t="shared" si="1"/>
        <v>103.6671638905413</v>
      </c>
      <c r="G8" s="6">
        <f t="shared" si="2"/>
        <v>10.181707317073169</v>
      </c>
      <c r="I8" s="6" t="s">
        <v>94</v>
      </c>
      <c r="J8" s="6">
        <v>1.1048238485708557</v>
      </c>
      <c r="M8" s="6" t="s">
        <v>122</v>
      </c>
      <c r="N8" s="6">
        <v>1.1048238485708557</v>
      </c>
    </row>
    <row r="9" spans="2:14" x14ac:dyDescent="0.25">
      <c r="B9" s="10" t="s">
        <v>8</v>
      </c>
      <c r="C9" s="11" t="s">
        <v>9</v>
      </c>
      <c r="D9" s="12">
        <v>22.9</v>
      </c>
      <c r="E9" s="4">
        <f t="shared" si="0"/>
        <v>-10.881707317073172</v>
      </c>
      <c r="F9" s="4">
        <f t="shared" si="1"/>
        <v>118.4115541344438</v>
      </c>
      <c r="G9" s="6">
        <f t="shared" si="2"/>
        <v>10.881707317073172</v>
      </c>
      <c r="I9" s="6" t="s">
        <v>95</v>
      </c>
      <c r="J9" s="6">
        <v>32.450000000000003</v>
      </c>
      <c r="M9" s="6" t="s">
        <v>123</v>
      </c>
      <c r="N9" s="6">
        <v>32.450000000000003</v>
      </c>
    </row>
    <row r="10" spans="2:14" x14ac:dyDescent="0.25">
      <c r="B10" s="10" t="s">
        <v>8</v>
      </c>
      <c r="C10" s="11" t="s">
        <v>9</v>
      </c>
      <c r="D10" s="12">
        <v>19.5</v>
      </c>
      <c r="E10" s="4">
        <f t="shared" si="0"/>
        <v>-14.28170731707317</v>
      </c>
      <c r="F10" s="4">
        <f t="shared" si="1"/>
        <v>203.96716389054134</v>
      </c>
      <c r="G10" s="6">
        <f t="shared" si="2"/>
        <v>14.28170731707317</v>
      </c>
      <c r="I10" s="6" t="s">
        <v>96</v>
      </c>
      <c r="J10" s="6">
        <v>23.6</v>
      </c>
      <c r="M10" s="6" t="s">
        <v>124</v>
      </c>
      <c r="N10" s="6">
        <v>23.6</v>
      </c>
    </row>
    <row r="11" spans="2:14" x14ac:dyDescent="0.25">
      <c r="B11" s="10" t="s">
        <v>10</v>
      </c>
      <c r="C11" s="11" t="s">
        <v>11</v>
      </c>
      <c r="D11" s="12">
        <v>46.5</v>
      </c>
      <c r="E11" s="4">
        <f t="shared" si="0"/>
        <v>12.71829268292683</v>
      </c>
      <c r="F11" s="4">
        <f t="shared" si="1"/>
        <v>161.75496876859015</v>
      </c>
      <c r="G11" s="6">
        <f t="shared" si="2"/>
        <v>12.71829268292683</v>
      </c>
      <c r="I11" s="6" t="s">
        <v>97</v>
      </c>
      <c r="J11" s="6">
        <v>10.004605458608312</v>
      </c>
      <c r="M11" s="6" t="s">
        <v>125</v>
      </c>
      <c r="N11" s="6">
        <v>10.004605458608312</v>
      </c>
    </row>
    <row r="12" spans="2:14" x14ac:dyDescent="0.25">
      <c r="B12" s="10" t="s">
        <v>10</v>
      </c>
      <c r="C12" s="11" t="s">
        <v>11</v>
      </c>
      <c r="D12" s="12">
        <v>43.4</v>
      </c>
      <c r="E12" s="4">
        <f t="shared" si="0"/>
        <v>9.6182926829268283</v>
      </c>
      <c r="F12" s="4">
        <f t="shared" si="1"/>
        <v>92.51155413444377</v>
      </c>
      <c r="G12" s="6">
        <f t="shared" si="2"/>
        <v>9.6182926829268283</v>
      </c>
      <c r="I12" s="6" t="s">
        <v>98</v>
      </c>
      <c r="J12" s="6">
        <v>100.09213038241522</v>
      </c>
      <c r="M12" s="6" t="s">
        <v>126</v>
      </c>
      <c r="N12" s="6">
        <v>100.09213038241522</v>
      </c>
    </row>
    <row r="13" spans="2:14" x14ac:dyDescent="0.25">
      <c r="B13" s="10" t="s">
        <v>12</v>
      </c>
      <c r="C13" s="11" t="s">
        <v>13</v>
      </c>
      <c r="D13" s="12">
        <v>39.299999999999997</v>
      </c>
      <c r="E13" s="4">
        <f t="shared" si="0"/>
        <v>5.5182926829268268</v>
      </c>
      <c r="F13" s="4">
        <f t="shared" si="1"/>
        <v>30.451554134443757</v>
      </c>
      <c r="G13" s="6">
        <f t="shared" si="2"/>
        <v>5.5182926829268268</v>
      </c>
      <c r="I13" s="6" t="s">
        <v>99</v>
      </c>
      <c r="J13" s="6">
        <v>0.74912942439381736</v>
      </c>
      <c r="M13" s="6" t="s">
        <v>127</v>
      </c>
      <c r="N13" s="6">
        <v>0.74912942439381736</v>
      </c>
    </row>
    <row r="14" spans="2:14" x14ac:dyDescent="0.25">
      <c r="B14" s="10" t="s">
        <v>12</v>
      </c>
      <c r="C14" s="11" t="s">
        <v>14</v>
      </c>
      <c r="D14" s="12">
        <v>31.5</v>
      </c>
      <c r="E14" s="4">
        <f t="shared" si="0"/>
        <v>-2.2817073170731703</v>
      </c>
      <c r="F14" s="4">
        <f t="shared" si="1"/>
        <v>5.2061882807852449</v>
      </c>
      <c r="G14" s="6">
        <f t="shared" si="2"/>
        <v>2.2817073170731703</v>
      </c>
      <c r="I14" s="6" t="s">
        <v>100</v>
      </c>
      <c r="J14" s="6">
        <v>0.60573699327056119</v>
      </c>
      <c r="M14" s="6" t="s">
        <v>128</v>
      </c>
      <c r="N14" s="6">
        <v>0.60573699327056119</v>
      </c>
    </row>
    <row r="15" spans="2:14" x14ac:dyDescent="0.25">
      <c r="B15" s="10" t="s">
        <v>12</v>
      </c>
      <c r="C15" s="11" t="s">
        <v>15</v>
      </c>
      <c r="D15" s="12">
        <v>28</v>
      </c>
      <c r="E15" s="4">
        <f t="shared" si="0"/>
        <v>-5.7817073170731703</v>
      </c>
      <c r="F15" s="4">
        <f t="shared" si="1"/>
        <v>33.428139500297441</v>
      </c>
      <c r="G15" s="6">
        <f t="shared" si="2"/>
        <v>5.7817073170731703</v>
      </c>
      <c r="I15" s="6" t="s">
        <v>101</v>
      </c>
      <c r="J15" s="6">
        <v>52.2</v>
      </c>
      <c r="M15" s="6" t="s">
        <v>129</v>
      </c>
      <c r="N15" s="6">
        <v>52.2</v>
      </c>
    </row>
    <row r="16" spans="2:14" x14ac:dyDescent="0.25">
      <c r="B16" s="10" t="s">
        <v>12</v>
      </c>
      <c r="C16" s="11" t="s">
        <v>16</v>
      </c>
      <c r="D16" s="12">
        <v>31.5</v>
      </c>
      <c r="E16" s="4">
        <f t="shared" si="0"/>
        <v>-2.2817073170731703</v>
      </c>
      <c r="F16" s="4">
        <f t="shared" si="1"/>
        <v>5.2061882807852449</v>
      </c>
      <c r="G16" s="6">
        <f t="shared" si="2"/>
        <v>2.2817073170731703</v>
      </c>
      <c r="I16" s="6" t="s">
        <v>102</v>
      </c>
      <c r="J16" s="6">
        <v>13.2</v>
      </c>
      <c r="K16" s="6">
        <f>MIN(D5:D86)</f>
        <v>13.2</v>
      </c>
      <c r="M16" s="6" t="s">
        <v>102</v>
      </c>
      <c r="N16" s="6">
        <v>13.2</v>
      </c>
    </row>
    <row r="17" spans="2:14" x14ac:dyDescent="0.25">
      <c r="B17" s="10" t="s">
        <v>17</v>
      </c>
      <c r="C17" s="11" t="s">
        <v>18</v>
      </c>
      <c r="D17" s="12">
        <v>31.4</v>
      </c>
      <c r="E17" s="4">
        <f t="shared" si="0"/>
        <v>-2.3817073170731717</v>
      </c>
      <c r="F17" s="4">
        <f t="shared" si="1"/>
        <v>5.6725297441998856</v>
      </c>
      <c r="G17" s="6">
        <f t="shared" si="2"/>
        <v>2.3817073170731717</v>
      </c>
      <c r="I17" s="6" t="s">
        <v>103</v>
      </c>
      <c r="J17" s="6">
        <v>65.400000000000006</v>
      </c>
      <c r="K17" s="6">
        <f>MAX(D5:D86)</f>
        <v>65.400000000000006</v>
      </c>
      <c r="M17" s="6" t="s">
        <v>103</v>
      </c>
      <c r="N17" s="6">
        <v>65.400000000000006</v>
      </c>
    </row>
    <row r="18" spans="2:14" x14ac:dyDescent="0.25">
      <c r="B18" s="10" t="s">
        <v>17</v>
      </c>
      <c r="C18" s="11" t="s">
        <v>19</v>
      </c>
      <c r="D18" s="12">
        <v>35.1</v>
      </c>
      <c r="E18" s="4">
        <f t="shared" si="0"/>
        <v>1.3182926829268311</v>
      </c>
      <c r="F18" s="4">
        <f t="shared" si="1"/>
        <v>1.7378955978584225</v>
      </c>
      <c r="G18" s="6">
        <f t="shared" si="2"/>
        <v>1.3182926829268311</v>
      </c>
      <c r="I18" s="6" t="s">
        <v>104</v>
      </c>
      <c r="J18" s="6">
        <v>2770.1</v>
      </c>
      <c r="M18" s="6" t="s">
        <v>130</v>
      </c>
      <c r="N18" s="6">
        <v>2770.1</v>
      </c>
    </row>
    <row r="19" spans="2:14" ht="15.75" thickBot="1" x14ac:dyDescent="0.3">
      <c r="B19" s="10" t="s">
        <v>20</v>
      </c>
      <c r="C19" s="11" t="s">
        <v>21</v>
      </c>
      <c r="D19" s="12">
        <v>42.2</v>
      </c>
      <c r="E19" s="4">
        <f t="shared" si="0"/>
        <v>8.4182926829268325</v>
      </c>
      <c r="F19" s="4">
        <f t="shared" si="1"/>
        <v>70.867651695419454</v>
      </c>
      <c r="G19" s="6">
        <f t="shared" si="2"/>
        <v>8.4182926829268325</v>
      </c>
      <c r="I19" s="14" t="s">
        <v>105</v>
      </c>
      <c r="J19" s="14">
        <v>82</v>
      </c>
      <c r="M19" s="14" t="s">
        <v>131</v>
      </c>
      <c r="N19" s="14">
        <v>82</v>
      </c>
    </row>
    <row r="20" spans="2:14" x14ac:dyDescent="0.25">
      <c r="B20" s="10" t="s">
        <v>20</v>
      </c>
      <c r="C20" s="11" t="s">
        <v>21</v>
      </c>
      <c r="D20" s="12">
        <v>36.1</v>
      </c>
      <c r="E20" s="4">
        <f t="shared" si="0"/>
        <v>2.3182926829268311</v>
      </c>
      <c r="F20" s="4">
        <f t="shared" si="1"/>
        <v>5.3744809637120845</v>
      </c>
      <c r="G20" s="6">
        <f t="shared" si="2"/>
        <v>2.3182926829268311</v>
      </c>
    </row>
    <row r="21" spans="2:14" x14ac:dyDescent="0.25">
      <c r="B21" s="10" t="s">
        <v>20</v>
      </c>
      <c r="C21" s="11" t="s">
        <v>22</v>
      </c>
      <c r="D21" s="12">
        <v>36.1</v>
      </c>
      <c r="E21" s="4">
        <f t="shared" si="0"/>
        <v>2.3182926829268311</v>
      </c>
      <c r="F21" s="4">
        <f t="shared" si="1"/>
        <v>5.3744809637120845</v>
      </c>
      <c r="G21" s="6">
        <f t="shared" si="2"/>
        <v>2.3182926829268311</v>
      </c>
    </row>
    <row r="22" spans="2:14" x14ac:dyDescent="0.25">
      <c r="B22" s="10" t="s">
        <v>20</v>
      </c>
      <c r="C22" s="11" t="s">
        <v>23</v>
      </c>
      <c r="D22" s="12">
        <v>28</v>
      </c>
      <c r="E22" s="4">
        <f t="shared" si="0"/>
        <v>-5.7817073170731703</v>
      </c>
      <c r="F22" s="4">
        <f t="shared" si="1"/>
        <v>33.428139500297441</v>
      </c>
      <c r="G22" s="6">
        <f t="shared" si="2"/>
        <v>5.7817073170731703</v>
      </c>
    </row>
    <row r="23" spans="2:14" x14ac:dyDescent="0.25">
      <c r="B23" s="10" t="s">
        <v>20</v>
      </c>
      <c r="C23" s="11" t="s">
        <v>24</v>
      </c>
      <c r="D23" s="12">
        <v>31.4</v>
      </c>
      <c r="E23" s="4">
        <f t="shared" si="0"/>
        <v>-2.3817073170731717</v>
      </c>
      <c r="F23" s="4">
        <f t="shared" si="1"/>
        <v>5.6725297441998856</v>
      </c>
      <c r="G23" s="6">
        <f t="shared" si="2"/>
        <v>2.3817073170731717</v>
      </c>
    </row>
    <row r="24" spans="2:14" x14ac:dyDescent="0.25">
      <c r="B24" s="10" t="s">
        <v>20</v>
      </c>
      <c r="C24" s="11" t="s">
        <v>25</v>
      </c>
      <c r="D24" s="12">
        <v>25.6</v>
      </c>
      <c r="E24" s="4">
        <f t="shared" si="0"/>
        <v>-8.1817073170731689</v>
      </c>
      <c r="F24" s="4">
        <f t="shared" si="1"/>
        <v>66.940334622248628</v>
      </c>
      <c r="G24" s="6">
        <f t="shared" si="2"/>
        <v>8.1817073170731689</v>
      </c>
    </row>
    <row r="25" spans="2:14" x14ac:dyDescent="0.25">
      <c r="B25" s="10" t="s">
        <v>26</v>
      </c>
      <c r="C25" s="11" t="s">
        <v>27</v>
      </c>
      <c r="D25" s="12">
        <v>56</v>
      </c>
      <c r="E25" s="4">
        <f t="shared" si="0"/>
        <v>22.21829268292683</v>
      </c>
      <c r="F25" s="4">
        <f t="shared" si="1"/>
        <v>493.65252974419991</v>
      </c>
      <c r="G25" s="6">
        <f t="shared" si="2"/>
        <v>22.21829268292683</v>
      </c>
    </row>
    <row r="26" spans="2:14" x14ac:dyDescent="0.25">
      <c r="B26" s="10" t="s">
        <v>26</v>
      </c>
      <c r="C26" s="11" t="s">
        <v>28</v>
      </c>
      <c r="D26" s="12">
        <v>55.9</v>
      </c>
      <c r="E26" s="4">
        <f t="shared" si="0"/>
        <v>22.118292682926828</v>
      </c>
      <c r="F26" s="4">
        <f t="shared" si="1"/>
        <v>489.21887120761448</v>
      </c>
      <c r="G26" s="6">
        <f t="shared" si="2"/>
        <v>22.118292682926828</v>
      </c>
    </row>
    <row r="27" spans="2:14" x14ac:dyDescent="0.25">
      <c r="B27" s="10" t="s">
        <v>26</v>
      </c>
      <c r="C27" s="11" t="s">
        <v>29</v>
      </c>
      <c r="D27" s="12">
        <v>65.400000000000006</v>
      </c>
      <c r="E27" s="4">
        <f t="shared" si="0"/>
        <v>31.618292682926835</v>
      </c>
      <c r="F27" s="4">
        <f t="shared" si="1"/>
        <v>999.7164321832247</v>
      </c>
      <c r="G27" s="6">
        <f t="shared" si="2"/>
        <v>31.618292682926835</v>
      </c>
    </row>
    <row r="28" spans="2:14" x14ac:dyDescent="0.25">
      <c r="B28" s="10" t="s">
        <v>26</v>
      </c>
      <c r="C28" s="11" t="s">
        <v>30</v>
      </c>
      <c r="D28" s="12">
        <v>35.4</v>
      </c>
      <c r="E28" s="4">
        <f t="shared" si="0"/>
        <v>1.6182926829268283</v>
      </c>
      <c r="F28" s="4">
        <f t="shared" si="1"/>
        <v>2.6188712076145118</v>
      </c>
      <c r="G28" s="6">
        <f t="shared" si="2"/>
        <v>1.6182926829268283</v>
      </c>
    </row>
    <row r="29" spans="2:14" x14ac:dyDescent="0.25">
      <c r="B29" s="10" t="s">
        <v>26</v>
      </c>
      <c r="C29" s="11" t="s">
        <v>31</v>
      </c>
      <c r="D29" s="12">
        <v>45.4</v>
      </c>
      <c r="E29" s="4">
        <f t="shared" si="0"/>
        <v>11.618292682926828</v>
      </c>
      <c r="F29" s="4">
        <f t="shared" si="1"/>
        <v>134.98472486615108</v>
      </c>
      <c r="G29" s="6">
        <f t="shared" si="2"/>
        <v>11.618292682926828</v>
      </c>
    </row>
    <row r="30" spans="2:14" x14ac:dyDescent="0.25">
      <c r="B30" s="10" t="s">
        <v>26</v>
      </c>
      <c r="C30" s="11" t="s">
        <v>32</v>
      </c>
      <c r="D30" s="12">
        <v>46.2</v>
      </c>
      <c r="E30" s="4">
        <f t="shared" si="0"/>
        <v>12.418292682926833</v>
      </c>
      <c r="F30" s="4">
        <f t="shared" si="1"/>
        <v>154.21399315883411</v>
      </c>
      <c r="G30" s="6">
        <f t="shared" si="2"/>
        <v>12.418292682926833</v>
      </c>
    </row>
    <row r="31" spans="2:14" x14ac:dyDescent="0.25">
      <c r="B31" s="10" t="s">
        <v>26</v>
      </c>
      <c r="C31" s="11" t="s">
        <v>33</v>
      </c>
      <c r="D31" s="12">
        <v>38.799999999999997</v>
      </c>
      <c r="E31" s="4">
        <f t="shared" si="0"/>
        <v>5.0182926829268268</v>
      </c>
      <c r="F31" s="4">
        <f t="shared" si="1"/>
        <v>25.18326145151693</v>
      </c>
      <c r="G31" s="6">
        <f t="shared" si="2"/>
        <v>5.0182926829268268</v>
      </c>
    </row>
    <row r="32" spans="2:14" x14ac:dyDescent="0.25">
      <c r="B32" s="10" t="s">
        <v>34</v>
      </c>
      <c r="C32" s="11" t="s">
        <v>35</v>
      </c>
      <c r="D32" s="12">
        <v>40.9</v>
      </c>
      <c r="E32" s="4">
        <f t="shared" si="0"/>
        <v>7.1182926829268283</v>
      </c>
      <c r="F32" s="4">
        <f t="shared" si="1"/>
        <v>50.670090719809622</v>
      </c>
      <c r="G32" s="6">
        <f t="shared" si="2"/>
        <v>7.1182926829268283</v>
      </c>
    </row>
    <row r="33" spans="2:7" x14ac:dyDescent="0.25">
      <c r="B33" s="10" t="s">
        <v>34</v>
      </c>
      <c r="C33" s="11" t="s">
        <v>35</v>
      </c>
      <c r="D33" s="12">
        <v>40.9</v>
      </c>
      <c r="E33" s="4">
        <f t="shared" si="0"/>
        <v>7.1182926829268283</v>
      </c>
      <c r="F33" s="4">
        <f t="shared" si="1"/>
        <v>50.670090719809622</v>
      </c>
      <c r="G33" s="6">
        <f t="shared" si="2"/>
        <v>7.1182926829268283</v>
      </c>
    </row>
    <row r="34" spans="2:7" x14ac:dyDescent="0.25">
      <c r="B34" s="10" t="s">
        <v>34</v>
      </c>
      <c r="C34" s="11" t="s">
        <v>35</v>
      </c>
      <c r="D34" s="12">
        <v>38.4</v>
      </c>
      <c r="E34" s="4">
        <f t="shared" si="0"/>
        <v>4.6182926829268283</v>
      </c>
      <c r="F34" s="4">
        <f t="shared" si="1"/>
        <v>21.32862730517548</v>
      </c>
      <c r="G34" s="6">
        <f t="shared" si="2"/>
        <v>4.6182926829268283</v>
      </c>
    </row>
    <row r="35" spans="2:7" x14ac:dyDescent="0.25">
      <c r="B35" s="10" t="s">
        <v>34</v>
      </c>
      <c r="C35" s="11" t="s">
        <v>36</v>
      </c>
      <c r="D35" s="12">
        <v>40.9</v>
      </c>
      <c r="E35" s="4">
        <f t="shared" si="0"/>
        <v>7.1182926829268283</v>
      </c>
      <c r="F35" s="4">
        <f t="shared" si="1"/>
        <v>50.670090719809622</v>
      </c>
      <c r="G35" s="6">
        <f t="shared" si="2"/>
        <v>7.1182926829268283</v>
      </c>
    </row>
    <row r="36" spans="2:7" x14ac:dyDescent="0.25">
      <c r="B36" s="10" t="s">
        <v>34</v>
      </c>
      <c r="C36" s="11" t="s">
        <v>36</v>
      </c>
      <c r="D36" s="12">
        <v>38.799999999999997</v>
      </c>
      <c r="E36" s="4">
        <f t="shared" si="0"/>
        <v>5.0182926829268268</v>
      </c>
      <c r="F36" s="4">
        <f t="shared" si="1"/>
        <v>25.18326145151693</v>
      </c>
      <c r="G36" s="6">
        <f t="shared" si="2"/>
        <v>5.0182926829268268</v>
      </c>
    </row>
    <row r="37" spans="2:7" x14ac:dyDescent="0.25">
      <c r="B37" s="10" t="s">
        <v>34</v>
      </c>
      <c r="C37" s="11" t="s">
        <v>36</v>
      </c>
      <c r="D37" s="12">
        <v>38.4</v>
      </c>
      <c r="E37" s="4">
        <f t="shared" si="0"/>
        <v>4.6182926829268283</v>
      </c>
      <c r="F37" s="4">
        <f t="shared" si="1"/>
        <v>21.32862730517548</v>
      </c>
      <c r="G37" s="6">
        <f t="shared" si="2"/>
        <v>4.6182926829268283</v>
      </c>
    </row>
    <row r="38" spans="2:7" x14ac:dyDescent="0.25">
      <c r="B38" s="10" t="s">
        <v>34</v>
      </c>
      <c r="C38" s="11" t="s">
        <v>37</v>
      </c>
      <c r="D38" s="12">
        <v>59.2</v>
      </c>
      <c r="E38" s="4">
        <f t="shared" si="0"/>
        <v>25.418292682926833</v>
      </c>
      <c r="F38" s="4">
        <f t="shared" si="1"/>
        <v>646.08960291493179</v>
      </c>
      <c r="G38" s="6">
        <f t="shared" si="2"/>
        <v>25.418292682926833</v>
      </c>
    </row>
    <row r="39" spans="2:7" x14ac:dyDescent="0.25">
      <c r="B39" s="10" t="s">
        <v>34</v>
      </c>
      <c r="C39" s="11" t="s">
        <v>37</v>
      </c>
      <c r="D39" s="12">
        <v>53.3</v>
      </c>
      <c r="E39" s="4">
        <f t="shared" si="0"/>
        <v>19.518292682926827</v>
      </c>
      <c r="F39" s="4">
        <f t="shared" si="1"/>
        <v>380.96374925639492</v>
      </c>
      <c r="G39" s="6">
        <f t="shared" si="2"/>
        <v>19.518292682926827</v>
      </c>
    </row>
    <row r="40" spans="2:7" x14ac:dyDescent="0.25">
      <c r="B40" s="10" t="s">
        <v>34</v>
      </c>
      <c r="C40" s="11" t="s">
        <v>38</v>
      </c>
      <c r="D40" s="12">
        <v>38.4</v>
      </c>
      <c r="E40" s="4">
        <f t="shared" si="0"/>
        <v>4.6182926829268283</v>
      </c>
      <c r="F40" s="4">
        <f t="shared" si="1"/>
        <v>21.32862730517548</v>
      </c>
      <c r="G40" s="6">
        <f t="shared" si="2"/>
        <v>4.6182926829268283</v>
      </c>
    </row>
    <row r="41" spans="2:7" x14ac:dyDescent="0.25">
      <c r="B41" s="10" t="s">
        <v>39</v>
      </c>
      <c r="C41" s="11" t="s">
        <v>40</v>
      </c>
      <c r="D41" s="12">
        <v>32.200000000000003</v>
      </c>
      <c r="E41" s="4">
        <f t="shared" si="0"/>
        <v>-1.5817073170731675</v>
      </c>
      <c r="F41" s="4">
        <f t="shared" si="1"/>
        <v>2.5017980368827977</v>
      </c>
      <c r="G41" s="6">
        <f t="shared" si="2"/>
        <v>1.5817073170731675</v>
      </c>
    </row>
    <row r="42" spans="2:7" x14ac:dyDescent="0.25">
      <c r="B42" s="10" t="s">
        <v>39</v>
      </c>
      <c r="C42" s="11" t="s">
        <v>41</v>
      </c>
      <c r="D42" s="12">
        <v>25.3</v>
      </c>
      <c r="E42" s="4">
        <f t="shared" si="0"/>
        <v>-8.4817073170731696</v>
      </c>
      <c r="F42" s="4">
        <f t="shared" si="1"/>
        <v>71.939359012492545</v>
      </c>
      <c r="G42" s="6">
        <f t="shared" si="2"/>
        <v>8.4817073170731696</v>
      </c>
    </row>
    <row r="43" spans="2:7" x14ac:dyDescent="0.25">
      <c r="B43" s="10" t="s">
        <v>39</v>
      </c>
      <c r="C43" s="11" t="s">
        <v>42</v>
      </c>
      <c r="D43" s="12">
        <v>32.200000000000003</v>
      </c>
      <c r="E43" s="4">
        <f t="shared" si="0"/>
        <v>-1.5817073170731675</v>
      </c>
      <c r="F43" s="4">
        <f t="shared" si="1"/>
        <v>2.5017980368827977</v>
      </c>
      <c r="G43" s="6">
        <f t="shared" si="2"/>
        <v>1.5817073170731675</v>
      </c>
    </row>
    <row r="44" spans="2:7" x14ac:dyDescent="0.25">
      <c r="B44" s="10" t="s">
        <v>43</v>
      </c>
      <c r="C44" s="11" t="s">
        <v>44</v>
      </c>
      <c r="D44" s="12">
        <v>28</v>
      </c>
      <c r="E44" s="4">
        <f t="shared" si="0"/>
        <v>-5.7817073170731703</v>
      </c>
      <c r="F44" s="4">
        <f t="shared" si="1"/>
        <v>33.428139500297441</v>
      </c>
      <c r="G44" s="6">
        <f t="shared" si="2"/>
        <v>5.7817073170731703</v>
      </c>
    </row>
    <row r="45" spans="2:7" x14ac:dyDescent="0.25">
      <c r="B45" s="10" t="s">
        <v>43</v>
      </c>
      <c r="C45" s="11" t="s">
        <v>45</v>
      </c>
      <c r="D45" s="12">
        <v>23.6</v>
      </c>
      <c r="E45" s="4">
        <f t="shared" si="0"/>
        <v>-10.181707317073169</v>
      </c>
      <c r="F45" s="4">
        <f t="shared" si="1"/>
        <v>103.6671638905413</v>
      </c>
      <c r="G45" s="6">
        <f t="shared" si="2"/>
        <v>10.181707317073169</v>
      </c>
    </row>
    <row r="46" spans="2:7" x14ac:dyDescent="0.25">
      <c r="B46" s="10" t="s">
        <v>46</v>
      </c>
      <c r="C46" s="11" t="s">
        <v>47</v>
      </c>
      <c r="D46" s="12">
        <v>40</v>
      </c>
      <c r="E46" s="4">
        <f t="shared" si="0"/>
        <v>6.2182926829268297</v>
      </c>
      <c r="F46" s="4">
        <f t="shared" si="1"/>
        <v>38.667163890541353</v>
      </c>
      <c r="G46" s="6">
        <f t="shared" si="2"/>
        <v>6.2182926829268297</v>
      </c>
    </row>
    <row r="47" spans="2:7" x14ac:dyDescent="0.25">
      <c r="B47" s="10" t="s">
        <v>48</v>
      </c>
      <c r="C47" s="11" t="s">
        <v>49</v>
      </c>
      <c r="D47" s="12">
        <v>17</v>
      </c>
      <c r="E47" s="4">
        <f t="shared" si="0"/>
        <v>-16.78170731707317</v>
      </c>
      <c r="F47" s="4">
        <f t="shared" si="1"/>
        <v>281.62570047590719</v>
      </c>
      <c r="G47" s="6">
        <f t="shared" si="2"/>
        <v>16.78170731707317</v>
      </c>
    </row>
    <row r="48" spans="2:7" x14ac:dyDescent="0.25">
      <c r="B48" s="10" t="s">
        <v>50</v>
      </c>
      <c r="C48" s="11" t="s">
        <v>51</v>
      </c>
      <c r="D48" s="12">
        <v>23.5</v>
      </c>
      <c r="E48" s="4">
        <f t="shared" si="0"/>
        <v>-10.28170731707317</v>
      </c>
      <c r="F48" s="4">
        <f t="shared" si="1"/>
        <v>105.71350535395597</v>
      </c>
      <c r="G48" s="6">
        <f t="shared" si="2"/>
        <v>10.28170731707317</v>
      </c>
    </row>
    <row r="49" spans="2:7" x14ac:dyDescent="0.25">
      <c r="B49" s="10" t="s">
        <v>52</v>
      </c>
      <c r="C49" s="11" t="s">
        <v>53</v>
      </c>
      <c r="D49" s="12">
        <v>23.9</v>
      </c>
      <c r="E49" s="4">
        <f t="shared" si="0"/>
        <v>-9.8817073170731717</v>
      </c>
      <c r="F49" s="4">
        <f t="shared" si="1"/>
        <v>97.648139500297461</v>
      </c>
      <c r="G49" s="6">
        <f t="shared" si="2"/>
        <v>9.8817073170731717</v>
      </c>
    </row>
    <row r="50" spans="2:7" x14ac:dyDescent="0.25">
      <c r="B50" s="10" t="s">
        <v>54</v>
      </c>
      <c r="C50" s="11" t="s">
        <v>55</v>
      </c>
      <c r="D50" s="12">
        <v>36.299999999999997</v>
      </c>
      <c r="E50" s="4">
        <f t="shared" si="0"/>
        <v>2.5182926829268268</v>
      </c>
      <c r="F50" s="4">
        <f t="shared" si="1"/>
        <v>6.3417980368827953</v>
      </c>
      <c r="G50" s="6">
        <f t="shared" si="2"/>
        <v>2.5182926829268268</v>
      </c>
    </row>
    <row r="51" spans="2:7" x14ac:dyDescent="0.25">
      <c r="B51" s="10" t="s">
        <v>56</v>
      </c>
      <c r="C51" s="11" t="s">
        <v>57</v>
      </c>
      <c r="D51" s="12">
        <v>18.100000000000001</v>
      </c>
      <c r="E51" s="4">
        <f t="shared" si="0"/>
        <v>-15.681707317073169</v>
      </c>
      <c r="F51" s="4">
        <f t="shared" si="1"/>
        <v>245.91594437834615</v>
      </c>
      <c r="G51" s="6">
        <f t="shared" si="2"/>
        <v>15.681707317073169</v>
      </c>
    </row>
    <row r="52" spans="2:7" x14ac:dyDescent="0.25">
      <c r="B52" s="10" t="s">
        <v>56</v>
      </c>
      <c r="C52" s="11" t="s">
        <v>58</v>
      </c>
      <c r="D52" s="12">
        <v>17.2</v>
      </c>
      <c r="E52" s="4">
        <f t="shared" si="0"/>
        <v>-16.581707317073171</v>
      </c>
      <c r="F52" s="4">
        <f t="shared" si="1"/>
        <v>274.95301754907791</v>
      </c>
      <c r="G52" s="6">
        <f t="shared" si="2"/>
        <v>16.581707317073171</v>
      </c>
    </row>
    <row r="53" spans="2:7" x14ac:dyDescent="0.25">
      <c r="B53" s="10" t="s">
        <v>59</v>
      </c>
      <c r="C53" s="11" t="s">
        <v>60</v>
      </c>
      <c r="D53" s="12">
        <v>23.4</v>
      </c>
      <c r="E53" s="4">
        <f t="shared" si="0"/>
        <v>-10.381707317073172</v>
      </c>
      <c r="F53" s="4">
        <f t="shared" si="1"/>
        <v>107.77984681737064</v>
      </c>
      <c r="G53" s="6">
        <f t="shared" si="2"/>
        <v>10.381707317073172</v>
      </c>
    </row>
    <row r="54" spans="2:7" x14ac:dyDescent="0.25">
      <c r="B54" s="10" t="s">
        <v>59</v>
      </c>
      <c r="C54" s="11" t="s">
        <v>61</v>
      </c>
      <c r="D54" s="12">
        <v>35.1</v>
      </c>
      <c r="E54" s="4">
        <f t="shared" si="0"/>
        <v>1.3182926829268311</v>
      </c>
      <c r="F54" s="4">
        <f t="shared" si="1"/>
        <v>1.7378955978584225</v>
      </c>
      <c r="G54" s="6">
        <f t="shared" si="2"/>
        <v>1.3182926829268311</v>
      </c>
    </row>
    <row r="55" spans="2:7" x14ac:dyDescent="0.25">
      <c r="B55" s="10" t="s">
        <v>59</v>
      </c>
      <c r="C55" s="11" t="s">
        <v>62</v>
      </c>
      <c r="D55" s="12">
        <v>35</v>
      </c>
      <c r="E55" s="4">
        <f t="shared" si="0"/>
        <v>1.2182926829268297</v>
      </c>
      <c r="F55" s="4">
        <f t="shared" si="1"/>
        <v>1.4842370612730527</v>
      </c>
      <c r="G55" s="6">
        <f t="shared" si="2"/>
        <v>1.2182926829268297</v>
      </c>
    </row>
    <row r="56" spans="2:7" x14ac:dyDescent="0.25">
      <c r="B56" s="10" t="s">
        <v>63</v>
      </c>
      <c r="C56" s="11">
        <v>98</v>
      </c>
      <c r="D56" s="12">
        <v>23.6</v>
      </c>
      <c r="E56" s="4">
        <f t="shared" si="0"/>
        <v>-10.181707317073169</v>
      </c>
      <c r="F56" s="4">
        <f t="shared" si="1"/>
        <v>103.6671638905413</v>
      </c>
      <c r="G56" s="6">
        <f t="shared" si="2"/>
        <v>10.181707317073169</v>
      </c>
    </row>
    <row r="57" spans="2:7" x14ac:dyDescent="0.25">
      <c r="B57" s="10" t="s">
        <v>63</v>
      </c>
      <c r="C57" s="11" t="s">
        <v>64</v>
      </c>
      <c r="D57" s="12">
        <v>30.4</v>
      </c>
      <c r="E57" s="4">
        <f t="shared" si="0"/>
        <v>-3.3817073170731717</v>
      </c>
      <c r="F57" s="4">
        <f t="shared" si="1"/>
        <v>11.43594437834623</v>
      </c>
      <c r="G57" s="6">
        <f t="shared" si="2"/>
        <v>3.3817073170731717</v>
      </c>
    </row>
    <row r="58" spans="2:7" x14ac:dyDescent="0.25">
      <c r="B58" s="10" t="s">
        <v>63</v>
      </c>
      <c r="C58" s="11" t="s">
        <v>64</v>
      </c>
      <c r="D58" s="12">
        <v>28.9</v>
      </c>
      <c r="E58" s="4">
        <f t="shared" si="0"/>
        <v>-4.8817073170731717</v>
      </c>
      <c r="F58" s="4">
        <f t="shared" si="1"/>
        <v>23.831066329565743</v>
      </c>
      <c r="G58" s="6">
        <f t="shared" si="2"/>
        <v>4.8817073170731717</v>
      </c>
    </row>
    <row r="59" spans="2:7" x14ac:dyDescent="0.25">
      <c r="B59" s="10" t="s">
        <v>63</v>
      </c>
      <c r="C59" s="11" t="s">
        <v>65</v>
      </c>
      <c r="D59" s="12">
        <v>23.6</v>
      </c>
      <c r="E59" s="4">
        <f t="shared" si="0"/>
        <v>-10.181707317073169</v>
      </c>
      <c r="F59" s="4">
        <f t="shared" si="1"/>
        <v>103.6671638905413</v>
      </c>
      <c r="G59" s="6">
        <f t="shared" si="2"/>
        <v>10.181707317073169</v>
      </c>
    </row>
    <row r="60" spans="2:7" x14ac:dyDescent="0.25">
      <c r="B60" s="10" t="s">
        <v>66</v>
      </c>
      <c r="C60" s="11" t="s">
        <v>67</v>
      </c>
      <c r="D60" s="12">
        <v>23.6</v>
      </c>
      <c r="E60" s="4">
        <f t="shared" si="0"/>
        <v>-10.181707317073169</v>
      </c>
      <c r="F60" s="4">
        <f t="shared" si="1"/>
        <v>103.6671638905413</v>
      </c>
      <c r="G60" s="6">
        <f t="shared" si="2"/>
        <v>10.181707317073169</v>
      </c>
    </row>
    <row r="61" spans="2:7" x14ac:dyDescent="0.25">
      <c r="B61" s="10" t="s">
        <v>66</v>
      </c>
      <c r="C61" s="11" t="s">
        <v>68</v>
      </c>
      <c r="D61" s="12">
        <v>40.700000000000003</v>
      </c>
      <c r="E61" s="4">
        <f t="shared" si="0"/>
        <v>6.9182926829268325</v>
      </c>
      <c r="F61" s="4">
        <f t="shared" si="1"/>
        <v>47.862773646638949</v>
      </c>
      <c r="G61" s="6">
        <f t="shared" si="2"/>
        <v>6.9182926829268325</v>
      </c>
    </row>
    <row r="62" spans="2:7" x14ac:dyDescent="0.25">
      <c r="B62" s="10" t="s">
        <v>66</v>
      </c>
      <c r="C62" s="11" t="s">
        <v>69</v>
      </c>
      <c r="D62" s="12">
        <v>32.200000000000003</v>
      </c>
      <c r="E62" s="4">
        <f t="shared" si="0"/>
        <v>-1.5817073170731675</v>
      </c>
      <c r="F62" s="4">
        <f t="shared" si="1"/>
        <v>2.5017980368827977</v>
      </c>
      <c r="G62" s="6">
        <f t="shared" si="2"/>
        <v>1.5817073170731675</v>
      </c>
    </row>
    <row r="63" spans="2:7" x14ac:dyDescent="0.25">
      <c r="B63" s="10" t="s">
        <v>70</v>
      </c>
      <c r="C63" s="11" t="s">
        <v>71</v>
      </c>
      <c r="D63" s="12">
        <v>13.2</v>
      </c>
      <c r="E63" s="4">
        <f t="shared" si="0"/>
        <v>-20.581707317073171</v>
      </c>
      <c r="F63" s="4">
        <f t="shared" si="1"/>
        <v>423.60667608566331</v>
      </c>
      <c r="G63" s="6">
        <f t="shared" si="2"/>
        <v>20.581707317073171</v>
      </c>
    </row>
    <row r="64" spans="2:7" x14ac:dyDescent="0.25">
      <c r="B64" s="10" t="s">
        <v>72</v>
      </c>
      <c r="C64" s="11">
        <v>9000</v>
      </c>
      <c r="D64" s="12">
        <v>28</v>
      </c>
      <c r="E64" s="4">
        <f t="shared" si="0"/>
        <v>-5.7817073170731703</v>
      </c>
      <c r="F64" s="4">
        <f t="shared" si="1"/>
        <v>33.428139500297441</v>
      </c>
      <c r="G64" s="6">
        <f t="shared" si="2"/>
        <v>5.7817073170731703</v>
      </c>
    </row>
    <row r="65" spans="2:7" x14ac:dyDescent="0.25">
      <c r="B65" s="10" t="s">
        <v>73</v>
      </c>
      <c r="C65" s="11" t="s">
        <v>74</v>
      </c>
      <c r="D65" s="12">
        <v>41.1</v>
      </c>
      <c r="E65" s="4">
        <f t="shared" si="0"/>
        <v>7.3182926829268311</v>
      </c>
      <c r="F65" s="4">
        <f t="shared" si="1"/>
        <v>53.557407792980399</v>
      </c>
      <c r="G65" s="6">
        <f t="shared" si="2"/>
        <v>7.3182926829268311</v>
      </c>
    </row>
    <row r="66" spans="2:7" x14ac:dyDescent="0.25">
      <c r="B66" s="10" t="s">
        <v>73</v>
      </c>
      <c r="C66" s="11" t="s">
        <v>74</v>
      </c>
      <c r="D66" s="12">
        <v>40.4</v>
      </c>
      <c r="E66" s="4">
        <f t="shared" si="0"/>
        <v>6.6182926829268283</v>
      </c>
      <c r="F66" s="4">
        <f t="shared" si="1"/>
        <v>43.801798036882793</v>
      </c>
      <c r="G66" s="6">
        <f t="shared" si="2"/>
        <v>6.6182926829268283</v>
      </c>
    </row>
    <row r="67" spans="2:7" x14ac:dyDescent="0.25">
      <c r="B67" s="10" t="s">
        <v>73</v>
      </c>
      <c r="C67" s="11" t="s">
        <v>74</v>
      </c>
      <c r="D67" s="12">
        <v>39.6</v>
      </c>
      <c r="E67" s="4">
        <f t="shared" si="0"/>
        <v>5.8182926829268311</v>
      </c>
      <c r="F67" s="4">
        <f t="shared" si="1"/>
        <v>33.852529744199906</v>
      </c>
      <c r="G67" s="6">
        <f t="shared" si="2"/>
        <v>5.8182926829268311</v>
      </c>
    </row>
    <row r="68" spans="2:7" x14ac:dyDescent="0.25">
      <c r="B68" s="10" t="s">
        <v>73</v>
      </c>
      <c r="C68" s="11" t="s">
        <v>75</v>
      </c>
      <c r="D68" s="12">
        <v>39.299999999999997</v>
      </c>
      <c r="E68" s="4">
        <f t="shared" si="0"/>
        <v>5.5182926829268268</v>
      </c>
      <c r="F68" s="4">
        <f t="shared" si="1"/>
        <v>30.451554134443757</v>
      </c>
      <c r="G68" s="6">
        <f t="shared" si="2"/>
        <v>5.5182926829268268</v>
      </c>
    </row>
    <row r="69" spans="2:7" x14ac:dyDescent="0.25">
      <c r="B69" s="10" t="s">
        <v>73</v>
      </c>
      <c r="C69" s="11" t="s">
        <v>76</v>
      </c>
      <c r="D69" s="12">
        <v>29.5</v>
      </c>
      <c r="E69" s="4">
        <f t="shared" si="0"/>
        <v>-4.2817073170731703</v>
      </c>
      <c r="F69" s="4">
        <f t="shared" si="1"/>
        <v>18.333017549077926</v>
      </c>
      <c r="G69" s="6">
        <f t="shared" si="2"/>
        <v>4.2817073170731703</v>
      </c>
    </row>
    <row r="70" spans="2:7" x14ac:dyDescent="0.25">
      <c r="B70" s="10" t="s">
        <v>77</v>
      </c>
      <c r="C70" s="11" t="s">
        <v>78</v>
      </c>
      <c r="D70" s="12">
        <v>49</v>
      </c>
      <c r="E70" s="4">
        <f t="shared" ref="E70:E86" si="3">D70-$F$4</f>
        <v>15.21829268292683</v>
      </c>
      <c r="F70" s="4">
        <f t="shared" ref="F70:F86" si="4">E70^2</f>
        <v>231.59643218322429</v>
      </c>
      <c r="G70" s="6">
        <f t="shared" ref="G70:G86" si="5">ABS(E70)</f>
        <v>15.21829268292683</v>
      </c>
    </row>
    <row r="71" spans="2:7" x14ac:dyDescent="0.25">
      <c r="B71" s="10" t="s">
        <v>79</v>
      </c>
      <c r="C71" s="11" t="s">
        <v>80</v>
      </c>
      <c r="D71" s="12">
        <v>33.700000000000003</v>
      </c>
      <c r="E71" s="4">
        <f t="shared" si="3"/>
        <v>-8.1707317073167474E-2</v>
      </c>
      <c r="F71" s="4">
        <f t="shared" si="4"/>
        <v>6.6760856632951246E-3</v>
      </c>
      <c r="G71" s="6">
        <f t="shared" si="5"/>
        <v>8.1707317073167474E-2</v>
      </c>
    </row>
    <row r="72" spans="2:7" x14ac:dyDescent="0.25">
      <c r="B72" s="10" t="s">
        <v>79</v>
      </c>
      <c r="C72" s="11" t="s">
        <v>80</v>
      </c>
      <c r="D72" s="12">
        <v>32.6</v>
      </c>
      <c r="E72" s="4">
        <f t="shared" si="3"/>
        <v>-1.1817073170731689</v>
      </c>
      <c r="F72" s="4">
        <f t="shared" si="4"/>
        <v>1.396432183224267</v>
      </c>
      <c r="G72" s="6">
        <f t="shared" si="5"/>
        <v>1.1817073170731689</v>
      </c>
    </row>
    <row r="73" spans="2:7" x14ac:dyDescent="0.25">
      <c r="B73" s="10" t="s">
        <v>79</v>
      </c>
      <c r="C73" s="11" t="s">
        <v>80</v>
      </c>
      <c r="D73" s="12">
        <v>31.3</v>
      </c>
      <c r="E73" s="4">
        <f t="shared" si="3"/>
        <v>-2.4817073170731696</v>
      </c>
      <c r="F73" s="4">
        <f t="shared" si="4"/>
        <v>6.15887120761451</v>
      </c>
      <c r="G73" s="6">
        <f t="shared" si="5"/>
        <v>2.4817073170731696</v>
      </c>
    </row>
    <row r="74" spans="2:7" x14ac:dyDescent="0.25">
      <c r="B74" s="10" t="s">
        <v>79</v>
      </c>
      <c r="C74" s="11" t="s">
        <v>80</v>
      </c>
      <c r="D74" s="12">
        <v>28</v>
      </c>
      <c r="E74" s="4">
        <f t="shared" si="3"/>
        <v>-5.7817073170731703</v>
      </c>
      <c r="F74" s="4">
        <f t="shared" si="4"/>
        <v>33.428139500297441</v>
      </c>
      <c r="G74" s="6">
        <f t="shared" si="5"/>
        <v>5.7817073170731703</v>
      </c>
    </row>
    <row r="75" spans="2:7" x14ac:dyDescent="0.25">
      <c r="B75" s="10" t="s">
        <v>79</v>
      </c>
      <c r="C75" s="11" t="s">
        <v>81</v>
      </c>
      <c r="D75" s="12">
        <v>31.3</v>
      </c>
      <c r="E75" s="4">
        <f t="shared" si="3"/>
        <v>-2.4817073170731696</v>
      </c>
      <c r="F75" s="4">
        <f t="shared" si="4"/>
        <v>6.15887120761451</v>
      </c>
      <c r="G75" s="6">
        <f t="shared" si="5"/>
        <v>2.4817073170731696</v>
      </c>
    </row>
    <row r="76" spans="2:7" x14ac:dyDescent="0.25">
      <c r="B76" s="10" t="s">
        <v>79</v>
      </c>
      <c r="C76" s="11" t="s">
        <v>82</v>
      </c>
      <c r="D76" s="12">
        <v>33.200000000000003</v>
      </c>
      <c r="E76" s="4">
        <f t="shared" si="3"/>
        <v>-0.58170731707316747</v>
      </c>
      <c r="F76" s="4">
        <f t="shared" si="4"/>
        <v>0.33838340273646261</v>
      </c>
      <c r="G76" s="6">
        <f t="shared" si="5"/>
        <v>0.58170731707316747</v>
      </c>
    </row>
    <row r="77" spans="2:7" x14ac:dyDescent="0.25">
      <c r="B77" s="10" t="s">
        <v>79</v>
      </c>
      <c r="C77" s="11" t="s">
        <v>82</v>
      </c>
      <c r="D77" s="12">
        <v>32.9</v>
      </c>
      <c r="E77" s="4">
        <f t="shared" si="3"/>
        <v>-0.88170731707317174</v>
      </c>
      <c r="F77" s="4">
        <f t="shared" si="4"/>
        <v>0.77740779298037055</v>
      </c>
      <c r="G77" s="6">
        <f t="shared" si="5"/>
        <v>0.88170731707317174</v>
      </c>
    </row>
    <row r="78" spans="2:7" x14ac:dyDescent="0.25">
      <c r="B78" s="10" t="s">
        <v>79</v>
      </c>
      <c r="C78" s="11" t="s">
        <v>82</v>
      </c>
      <c r="D78" s="12">
        <v>31.2</v>
      </c>
      <c r="E78" s="4">
        <f t="shared" si="3"/>
        <v>-2.581707317073171</v>
      </c>
      <c r="F78" s="4">
        <f t="shared" si="4"/>
        <v>6.6652126710291508</v>
      </c>
      <c r="G78" s="6">
        <f t="shared" si="5"/>
        <v>2.581707317073171</v>
      </c>
    </row>
    <row r="79" spans="2:7" x14ac:dyDescent="0.25">
      <c r="B79" s="10" t="s">
        <v>79</v>
      </c>
      <c r="C79" s="11" t="s">
        <v>83</v>
      </c>
      <c r="D79" s="12">
        <v>35.299999999999997</v>
      </c>
      <c r="E79" s="4">
        <f t="shared" si="3"/>
        <v>1.5182926829268268</v>
      </c>
      <c r="F79" s="4">
        <f t="shared" si="4"/>
        <v>2.3052126710291421</v>
      </c>
      <c r="G79" s="6">
        <f t="shared" si="5"/>
        <v>1.5182926829268268</v>
      </c>
    </row>
    <row r="80" spans="2:7" x14ac:dyDescent="0.25">
      <c r="B80" s="10" t="s">
        <v>79</v>
      </c>
      <c r="C80" s="11" t="s">
        <v>83</v>
      </c>
      <c r="D80" s="12">
        <v>32.299999999999997</v>
      </c>
      <c r="E80" s="4">
        <f t="shared" si="3"/>
        <v>-1.4817073170731732</v>
      </c>
      <c r="F80" s="4">
        <f t="shared" si="4"/>
        <v>2.195456573468181</v>
      </c>
      <c r="G80" s="6">
        <f t="shared" si="5"/>
        <v>1.4817073170731732</v>
      </c>
    </row>
    <row r="81" spans="2:8" x14ac:dyDescent="0.25">
      <c r="B81" s="10" t="s">
        <v>79</v>
      </c>
      <c r="C81" s="11" t="s">
        <v>83</v>
      </c>
      <c r="D81" s="12">
        <v>32.200000000000003</v>
      </c>
      <c r="E81" s="4">
        <f t="shared" si="3"/>
        <v>-1.5817073170731675</v>
      </c>
      <c r="F81" s="4">
        <f t="shared" si="4"/>
        <v>2.5017980368827977</v>
      </c>
      <c r="G81" s="6">
        <f t="shared" si="5"/>
        <v>1.5817073170731675</v>
      </c>
    </row>
    <row r="82" spans="2:8" x14ac:dyDescent="0.25">
      <c r="B82" s="10" t="s">
        <v>79</v>
      </c>
      <c r="C82" s="11" t="s">
        <v>84</v>
      </c>
      <c r="D82" s="12">
        <v>38.9</v>
      </c>
      <c r="E82" s="4">
        <f t="shared" si="3"/>
        <v>5.1182926829268283</v>
      </c>
      <c r="F82" s="4">
        <f t="shared" si="4"/>
        <v>26.196919988102309</v>
      </c>
      <c r="G82" s="6">
        <f t="shared" si="5"/>
        <v>5.1182926829268283</v>
      </c>
    </row>
    <row r="83" spans="2:8" x14ac:dyDescent="0.25">
      <c r="B83" s="10" t="s">
        <v>79</v>
      </c>
      <c r="C83" s="11" t="s">
        <v>84</v>
      </c>
      <c r="D83" s="12">
        <v>38.200000000000003</v>
      </c>
      <c r="E83" s="4">
        <f t="shared" si="3"/>
        <v>4.4182926829268325</v>
      </c>
      <c r="F83" s="4">
        <f t="shared" si="4"/>
        <v>19.521310232004787</v>
      </c>
      <c r="G83" s="6">
        <f t="shared" si="5"/>
        <v>4.4182926829268325</v>
      </c>
    </row>
    <row r="84" spans="2:8" x14ac:dyDescent="0.25">
      <c r="B84" s="10" t="s">
        <v>85</v>
      </c>
      <c r="C84" s="11" t="s">
        <v>86</v>
      </c>
      <c r="D84" s="12">
        <v>46.9</v>
      </c>
      <c r="E84" s="4">
        <f t="shared" si="3"/>
        <v>13.118292682926828</v>
      </c>
      <c r="F84" s="4">
        <f t="shared" si="4"/>
        <v>172.08960291493156</v>
      </c>
      <c r="G84" s="6">
        <f t="shared" si="5"/>
        <v>13.118292682926828</v>
      </c>
    </row>
    <row r="85" spans="2:8" x14ac:dyDescent="0.25">
      <c r="B85" s="10" t="s">
        <v>87</v>
      </c>
      <c r="C85" s="11">
        <v>740</v>
      </c>
      <c r="D85" s="12">
        <v>27.7</v>
      </c>
      <c r="E85" s="4">
        <f t="shared" si="3"/>
        <v>-6.081707317073171</v>
      </c>
      <c r="F85" s="4">
        <f t="shared" si="4"/>
        <v>36.987163890541346</v>
      </c>
      <c r="G85" s="6">
        <f t="shared" si="5"/>
        <v>6.081707317073171</v>
      </c>
    </row>
    <row r="86" spans="2:8" x14ac:dyDescent="0.25">
      <c r="B86" s="10" t="s">
        <v>87</v>
      </c>
      <c r="C86" s="11" t="s">
        <v>88</v>
      </c>
      <c r="D86" s="12">
        <v>23.4</v>
      </c>
      <c r="E86" s="4">
        <f t="shared" si="3"/>
        <v>-10.381707317073172</v>
      </c>
      <c r="F86" s="4">
        <f t="shared" si="4"/>
        <v>107.77984681737064</v>
      </c>
      <c r="G86" s="6">
        <f t="shared" si="5"/>
        <v>10.381707317073172</v>
      </c>
    </row>
    <row r="87" spans="2:8" x14ac:dyDescent="0.25">
      <c r="C87" s="15" t="s">
        <v>140</v>
      </c>
      <c r="D87" s="16">
        <f>SUM(D5:D86)</f>
        <v>2770.1</v>
      </c>
      <c r="F87" s="4">
        <f>SUM(F5:F86)</f>
        <v>8107.4625609756104</v>
      </c>
      <c r="G87" s="6">
        <f>SUM(G5:G86)</f>
        <v>633.75365853658536</v>
      </c>
    </row>
    <row r="88" spans="2:8" x14ac:dyDescent="0.25">
      <c r="D88" s="16">
        <f>COUNT(D5:D86)</f>
        <v>82</v>
      </c>
      <c r="E88" s="4" t="s">
        <v>136</v>
      </c>
    </row>
    <row r="89" spans="2:8" x14ac:dyDescent="0.25">
      <c r="E89" s="4">
        <f>COUNT(D5:D86)-1</f>
        <v>81</v>
      </c>
      <c r="F89" s="4">
        <f>F87/E89</f>
        <v>100.09213038241494</v>
      </c>
    </row>
    <row r="90" spans="2:8" x14ac:dyDescent="0.25">
      <c r="D90" s="15"/>
      <c r="E90" s="15" t="s">
        <v>106</v>
      </c>
      <c r="F90" s="4">
        <f>_xlfn.VAR.S(D5:D86)</f>
        <v>100.09213038241522</v>
      </c>
      <c r="G90" s="6" t="s">
        <v>133</v>
      </c>
    </row>
    <row r="91" spans="2:8" x14ac:dyDescent="0.25">
      <c r="D91" s="15"/>
      <c r="E91" s="15" t="s">
        <v>107</v>
      </c>
      <c r="F91" s="4">
        <f>_xlfn.STDEV.S(D5:D86)</f>
        <v>10.004605458608312</v>
      </c>
      <c r="G91" s="6" t="s">
        <v>134</v>
      </c>
    </row>
    <row r="92" spans="2:8" x14ac:dyDescent="0.25">
      <c r="D92" s="15"/>
      <c r="E92" s="15" t="s">
        <v>108</v>
      </c>
      <c r="F92" s="4">
        <f>AVEDEV(D5:D86)</f>
        <v>7.7287031528851875</v>
      </c>
      <c r="G92" s="6">
        <f>SUM(G87/COUNT(D5:D86))</f>
        <v>7.7287031528851875</v>
      </c>
      <c r="H92" s="1" t="s">
        <v>135</v>
      </c>
    </row>
    <row r="93" spans="2:8" x14ac:dyDescent="0.25">
      <c r="D93" s="15"/>
      <c r="E93" s="15"/>
    </row>
    <row r="94" spans="2:8" x14ac:dyDescent="0.25">
      <c r="D94" s="15"/>
      <c r="E94" s="15" t="s">
        <v>109</v>
      </c>
      <c r="F94" s="4">
        <f>_xlfn.QUARTILE.EXC(D5:D86,1)</f>
        <v>27.175000000000001</v>
      </c>
      <c r="G94" s="6" t="s">
        <v>137</v>
      </c>
    </row>
    <row r="95" spans="2:8" x14ac:dyDescent="0.25">
      <c r="D95" s="15"/>
      <c r="E95" s="15" t="s">
        <v>110</v>
      </c>
      <c r="F95" s="4">
        <f>_xlfn.QUARTILE.EXC(D5:D86,3)</f>
        <v>39.375</v>
      </c>
      <c r="G95" s="6" t="s">
        <v>138</v>
      </c>
    </row>
    <row r="96" spans="2:8" x14ac:dyDescent="0.25">
      <c r="D96" s="15"/>
      <c r="E96" s="15" t="s">
        <v>112</v>
      </c>
      <c r="F96" s="4">
        <f>F95-F94</f>
        <v>12.2</v>
      </c>
      <c r="G96" s="1" t="s">
        <v>139</v>
      </c>
    </row>
    <row r="97" spans="4:7" x14ac:dyDescent="0.25">
      <c r="D97" s="15"/>
      <c r="E97" s="15" t="s">
        <v>111</v>
      </c>
      <c r="F97" s="4">
        <f>F96/2</f>
        <v>6.1</v>
      </c>
      <c r="G97" s="1" t="s">
        <v>141</v>
      </c>
    </row>
    <row r="98" spans="4:7" x14ac:dyDescent="0.25">
      <c r="E98" s="15" t="s">
        <v>115</v>
      </c>
      <c r="F98" s="4">
        <f>F91/F4</f>
        <v>0.29615452424312538</v>
      </c>
      <c r="G98" s="6" t="s">
        <v>142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B5FDEEB00D34DB70D8EC31EFB1BF7" ma:contentTypeVersion="18" ma:contentTypeDescription="Vytvoří nový dokument" ma:contentTypeScope="" ma:versionID="0c7917e7f645407ca935a703dae0f9e6">
  <xsd:schema xmlns:xsd="http://www.w3.org/2001/XMLSchema" xmlns:xs="http://www.w3.org/2001/XMLSchema" xmlns:p="http://schemas.microsoft.com/office/2006/metadata/properties" xmlns:ns3="197ae367-6747-4273-a1d7-34b4099e146b" xmlns:ns4="5a6b023d-f3f6-41f2-b998-5fc028272525" targetNamespace="http://schemas.microsoft.com/office/2006/metadata/properties" ma:root="true" ma:fieldsID="a7ccea82b52841973c56ecf03d898003" ns3:_="" ns4:_="">
    <xsd:import namespace="197ae367-6747-4273-a1d7-34b4099e146b"/>
    <xsd:import namespace="5a6b023d-f3f6-41f2-b998-5fc0282725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ae367-6747-4273-a1d7-34b4099e14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b023d-f3f6-41f2-b998-5fc028272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6b023d-f3f6-41f2-b998-5fc0282725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E85C75-A446-4D34-B9AB-4921E2F21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ae367-6747-4273-a1d7-34b4099e146b"/>
    <ds:schemaRef ds:uri="5a6b023d-f3f6-41f2-b998-5fc028272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8101AF-0149-41FD-BA46-3D95D1E6F7B3}">
  <ds:schemaRefs>
    <ds:schemaRef ds:uri="http://www.w3.org/XML/1998/namespace"/>
    <ds:schemaRef ds:uri="197ae367-6747-4273-a1d7-34b4099e146b"/>
    <ds:schemaRef ds:uri="http://schemas.microsoft.com/office/2006/documentManagement/types"/>
    <ds:schemaRef ds:uri="5a6b023d-f3f6-41f2-b998-5fc028272525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FA4A34-E081-415D-BDF0-B46029FA7B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Recenzent</dc:creator>
  <cp:lastModifiedBy>Fiala Jan RNDr. et PhDr. Ph.D.</cp:lastModifiedBy>
  <dcterms:created xsi:type="dcterms:W3CDTF">2024-04-22T13:40:36Z</dcterms:created>
  <dcterms:modified xsi:type="dcterms:W3CDTF">2026-07-22T07:56:07Z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0x0101008CDB5FDEEB00D34DB70D8EC31EFB1BF7</vt:lpwstr>
  </property>
</Properties>
</file>